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2"/>
  </bookViews>
  <sheets>
    <sheet name="Prilojenie 1" sheetId="1" r:id="rId1"/>
    <sheet name="Prilojenie 2" sheetId="2" r:id="rId2"/>
    <sheet name="Prilojenie 3" sheetId="3" r:id="rId3"/>
  </sheets>
  <definedNames>
    <definedName name="_xlnm.Print_Titles" localSheetId="2">'Prilojenie 3'!$15:$20</definedName>
  </definedNames>
  <calcPr fullCalcOnLoad="1"/>
</workbook>
</file>

<file path=xl/sharedStrings.xml><?xml version="1.0" encoding="utf-8"?>
<sst xmlns="http://schemas.openxmlformats.org/spreadsheetml/2006/main" count="278" uniqueCount="191">
  <si>
    <t>Показатели</t>
  </si>
  <si>
    <t>Параграф</t>
  </si>
  <si>
    <t>от</t>
  </si>
  <si>
    <t>Общо</t>
  </si>
  <si>
    <t>Държавни</t>
  </si>
  <si>
    <t>Общински</t>
  </si>
  <si>
    <t xml:space="preserve"> </t>
  </si>
  <si>
    <t>ЕБК</t>
  </si>
  <si>
    <t>дейности</t>
  </si>
  <si>
    <t>дейности,</t>
  </si>
  <si>
    <t>дофин.с</t>
  </si>
  <si>
    <t>общински</t>
  </si>
  <si>
    <t>приходи</t>
  </si>
  <si>
    <t>Приходи, в т.ч.:</t>
  </si>
  <si>
    <t>-</t>
  </si>
  <si>
    <t>Собствени общински приходи</t>
  </si>
  <si>
    <t>31-11</t>
  </si>
  <si>
    <t>Обща изравнителна субсидия</t>
  </si>
  <si>
    <t>31-12</t>
  </si>
  <si>
    <t>Целева субсидия за капиталови разходи</t>
  </si>
  <si>
    <t>31-13</t>
  </si>
  <si>
    <t>Разходи, в т.ч.:</t>
  </si>
  <si>
    <t>Издръжка</t>
  </si>
  <si>
    <t>10-00</t>
  </si>
  <si>
    <t>Субсидии</t>
  </si>
  <si>
    <t>Капиталови разходи</t>
  </si>
  <si>
    <t>51,52,53,54</t>
  </si>
  <si>
    <t>Видове приходи</t>
  </si>
  <si>
    <t>І. ДАНЪЧНИ ПРИХОДИ</t>
  </si>
  <si>
    <t>Имуществени данъци</t>
  </si>
  <si>
    <t>13-00</t>
  </si>
  <si>
    <t xml:space="preserve">  данък върху недвижими имоти</t>
  </si>
  <si>
    <t>13-01</t>
  </si>
  <si>
    <t xml:space="preserve">  данък върху наследствата</t>
  </si>
  <si>
    <t>13-02</t>
  </si>
  <si>
    <t xml:space="preserve">  данък върху превозните средства</t>
  </si>
  <si>
    <t>13-03</t>
  </si>
  <si>
    <t xml:space="preserve">  данък при придоб.на имущ.по дар.и възм.начин</t>
  </si>
  <si>
    <t>13-04</t>
  </si>
  <si>
    <t>20-00</t>
  </si>
  <si>
    <t>ІІ. НЕДАНЪЧНИ ПРИХОДИ</t>
  </si>
  <si>
    <t>Приходи и доходи от собственост</t>
  </si>
  <si>
    <t>24-00</t>
  </si>
  <si>
    <t xml:space="preserve">  нетни приходи от прод.на усл.,стоки и продук. </t>
  </si>
  <si>
    <t>24-04</t>
  </si>
  <si>
    <t xml:space="preserve">  приходи от наеми на имущества</t>
  </si>
  <si>
    <t>24-05</t>
  </si>
  <si>
    <t xml:space="preserve">  приходи от наеми на земя</t>
  </si>
  <si>
    <t>24-06</t>
  </si>
  <si>
    <t xml:space="preserve">  приходи от лихви от депозити </t>
  </si>
  <si>
    <t>24-08</t>
  </si>
  <si>
    <t>Общински такси</t>
  </si>
  <si>
    <t>27-00</t>
  </si>
  <si>
    <t xml:space="preserve">  за ползв.на детски градини</t>
  </si>
  <si>
    <t xml:space="preserve">  за ползване на домаш.соц.патронаж и други</t>
  </si>
  <si>
    <t>27-04</t>
  </si>
  <si>
    <t xml:space="preserve">  за ползване на пазари, тържища и др.</t>
  </si>
  <si>
    <t>27-05</t>
  </si>
  <si>
    <t xml:space="preserve">  за битови отпадъци</t>
  </si>
  <si>
    <t>27-07</t>
  </si>
  <si>
    <t xml:space="preserve">  за ползване на общижития и др.по образов.</t>
  </si>
  <si>
    <t>27-08</t>
  </si>
  <si>
    <t xml:space="preserve">  за технически услуги</t>
  </si>
  <si>
    <t>27-10</t>
  </si>
  <si>
    <t xml:space="preserve">  за административни услуги</t>
  </si>
  <si>
    <t>27-11</t>
  </si>
  <si>
    <t xml:space="preserve">  за гробни места</t>
  </si>
  <si>
    <t>27-15</t>
  </si>
  <si>
    <t xml:space="preserve">  други местни такси</t>
  </si>
  <si>
    <t>27-29</t>
  </si>
  <si>
    <t>Глоби, санкции и наказателни лихви</t>
  </si>
  <si>
    <t>28-00</t>
  </si>
  <si>
    <t>Други неданъчни приходи</t>
  </si>
  <si>
    <t>36-00</t>
  </si>
  <si>
    <t>Събран и внесен ДДС и др.данъци (нето)</t>
  </si>
  <si>
    <t>37-00</t>
  </si>
  <si>
    <t xml:space="preserve">  Събран и внесен ДДС (нето)</t>
  </si>
  <si>
    <t>37-01</t>
  </si>
  <si>
    <t xml:space="preserve">  Събрани и внесени др.дан.и такси (нето)</t>
  </si>
  <si>
    <t>37-02</t>
  </si>
  <si>
    <t>Приходи от продажба на държ.и общин.имущ.</t>
  </si>
  <si>
    <t>40-00</t>
  </si>
  <si>
    <t xml:space="preserve">  приходи от продажби на земя</t>
  </si>
  <si>
    <t>Приходи от концесии</t>
  </si>
  <si>
    <t>41-00</t>
  </si>
  <si>
    <t xml:space="preserve">Помощи, дарения и др.безвъзмездни суми </t>
  </si>
  <si>
    <t>45-00</t>
  </si>
  <si>
    <t>ВСИЧКО ПРИХОДИ (І + ІІ)</t>
  </si>
  <si>
    <t>№ по ред</t>
  </si>
  <si>
    <t>ПОКАЗАТЕЛИ</t>
  </si>
  <si>
    <t>дофин. с</t>
  </si>
  <si>
    <t>ВСИЧКО РАЗХОДИ</t>
  </si>
  <si>
    <t>ЗДРАВЕОПАЗВАНЕ</t>
  </si>
  <si>
    <t>издръжка</t>
  </si>
  <si>
    <t>субсидия</t>
  </si>
  <si>
    <t>ОБРАЗОВАНИЕ</t>
  </si>
  <si>
    <t>стипендии</t>
  </si>
  <si>
    <t>СОЦИАЛНИ ГРИЖИ</t>
  </si>
  <si>
    <t>др.текущи  трансф. за домакинство</t>
  </si>
  <si>
    <t>КУЛТУРА</t>
  </si>
  <si>
    <t>субсидия на читалища</t>
  </si>
  <si>
    <t>ОБЩИНИ И КМЕТСТВА</t>
  </si>
  <si>
    <t>ОБЩИНСКИ СЪВЕТ</t>
  </si>
  <si>
    <t>ОТБРАНА И СИГУРНОСТ</t>
  </si>
  <si>
    <t>ТРАНСПОРТ И СЪОБЩЕНИЯ</t>
  </si>
  <si>
    <t>субсидии</t>
  </si>
  <si>
    <t>ДР.ДЕЙНОСТИ ПО ИКОНОМИКАТА</t>
  </si>
  <si>
    <t>ФИЗКУЛТУРА И СПОРТ</t>
  </si>
  <si>
    <t>субсидии на спортни клубове</t>
  </si>
  <si>
    <t>24-09</t>
  </si>
  <si>
    <t>24-07</t>
  </si>
  <si>
    <t xml:space="preserve">  за добив на кариерни материали</t>
  </si>
  <si>
    <t>27-09</t>
  </si>
  <si>
    <t xml:space="preserve">  такса кучета</t>
  </si>
  <si>
    <t>27-17</t>
  </si>
  <si>
    <t xml:space="preserve">  Други данъци</t>
  </si>
  <si>
    <t>01-00</t>
  </si>
  <si>
    <t xml:space="preserve">Приложение №3 </t>
  </si>
  <si>
    <t>43-00</t>
  </si>
  <si>
    <t xml:space="preserve">  патентен данък</t>
  </si>
  <si>
    <t>40-22</t>
  </si>
  <si>
    <t>40-40</t>
  </si>
  <si>
    <t>обезщетения по реш.на Об.с.</t>
  </si>
  <si>
    <t>Обща субсидия (нето)</t>
  </si>
  <si>
    <t>01-03</t>
  </si>
  <si>
    <t xml:space="preserve">Приложение №2 </t>
  </si>
  <si>
    <t>93</t>
  </si>
  <si>
    <t>22,29</t>
  </si>
  <si>
    <t>Друго финансиране</t>
  </si>
  <si>
    <t>Данък върху доходите на физически лица</t>
  </si>
  <si>
    <t>възнаграждения и осигуровки</t>
  </si>
  <si>
    <t>01,02,05</t>
  </si>
  <si>
    <t>43-45</t>
  </si>
  <si>
    <t>Възнаграждения и осигуровки</t>
  </si>
  <si>
    <t>10-00,46</t>
  </si>
  <si>
    <t>02,05</t>
  </si>
  <si>
    <t>други възнаграждения и осигуровки</t>
  </si>
  <si>
    <t>БКС И ОПАЗВАНЕ НА ОК.СРЕДА</t>
  </si>
  <si>
    <t xml:space="preserve">  приходи от продажби на сгради</t>
  </si>
  <si>
    <t xml:space="preserve">  постъпления от продажба на НДА</t>
  </si>
  <si>
    <t>40-30</t>
  </si>
  <si>
    <t>Временен безлихвен заем м/у бюдж.сметки</t>
  </si>
  <si>
    <t>42-00</t>
  </si>
  <si>
    <t>27-01</t>
  </si>
  <si>
    <t>Помощи</t>
  </si>
  <si>
    <t>37-09</t>
  </si>
  <si>
    <t>46-00</t>
  </si>
  <si>
    <t>Дарения от чужбина</t>
  </si>
  <si>
    <t xml:space="preserve">Лихви </t>
  </si>
  <si>
    <t xml:space="preserve"> МД</t>
  </si>
  <si>
    <t>ПЛАН</t>
  </si>
  <si>
    <t xml:space="preserve">                           ПЛАН</t>
  </si>
  <si>
    <t>Приложение №1</t>
  </si>
  <si>
    <t>27-02</t>
  </si>
  <si>
    <t>Трансфер за зимно поддържане на пътища</t>
  </si>
  <si>
    <t>13-08</t>
  </si>
  <si>
    <t xml:space="preserve">  за ползване на детски ясли и др. по здравеоп.</t>
  </si>
  <si>
    <t xml:space="preserve">  туристически данък</t>
  </si>
  <si>
    <t>общ.приходи</t>
  </si>
  <si>
    <t>Трансфери  между бюджети</t>
  </si>
  <si>
    <t>помощи по реш. на Об.съвет</t>
  </si>
  <si>
    <t xml:space="preserve">ЛИХВИ ПО ЗАЕМИ И ДР. </t>
  </si>
  <si>
    <t>Остатък от предх.период</t>
  </si>
  <si>
    <t>капиталови разходи</t>
  </si>
  <si>
    <t>§51-§55</t>
  </si>
  <si>
    <t>Стипендии</t>
  </si>
  <si>
    <t xml:space="preserve">  приходи от дивиденти</t>
  </si>
  <si>
    <t xml:space="preserve">  приходи от лихви по текущи сметки</t>
  </si>
  <si>
    <t xml:space="preserve">  Събран и внесен данък по ЗКПО (нето)</t>
  </si>
  <si>
    <t>01 - 46</t>
  </si>
  <si>
    <t>61-64</t>
  </si>
  <si>
    <t>75</t>
  </si>
  <si>
    <t>Заеми от банки и други лица в страната - нето (+/-)</t>
  </si>
  <si>
    <t>83</t>
  </si>
  <si>
    <t>Временни безлихв. заеми м/у б-ти и см-ки за СЕС</t>
  </si>
  <si>
    <t>76</t>
  </si>
  <si>
    <t>Събрани средства за бюджети,см/ки и фонд.</t>
  </si>
  <si>
    <t>88-03</t>
  </si>
  <si>
    <t>НА БЮДЖЕТА НА ОБЩИНА ПАЗАРДЖИК 2021 г.</t>
  </si>
  <si>
    <t xml:space="preserve">                           НА СОБСТВЕНИТЕ БЮДЖЕТНИ ПРИХОДИ 2021 г.</t>
  </si>
  <si>
    <t>НА БЮДЖЕТНИТЕ РАЗХОДИ 2021 ГОД.</t>
  </si>
  <si>
    <t xml:space="preserve">                                        План 2021 г.</t>
  </si>
  <si>
    <t xml:space="preserve">                                     План 2021 г.</t>
  </si>
  <si>
    <t>Временни безл. заеми от МФ</t>
  </si>
  <si>
    <t>74</t>
  </si>
  <si>
    <t>95-01,02</t>
  </si>
  <si>
    <t>План 2021</t>
  </si>
  <si>
    <t>43-01</t>
  </si>
  <si>
    <t>Др. некласифицирани р-ди</t>
  </si>
  <si>
    <t>субсидии частна детска градина</t>
  </si>
  <si>
    <t>22-,29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</si>
</sst>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"/>
    <numFmt numFmtId="173" formatCode="#,##0\ _л_в"/>
    <numFmt numFmtId="174" formatCode="#\ ###\ ###\ ##0"/>
    <numFmt numFmtId="175" formatCode="[$-402]dd\ mmmm\ yyyy\ &quot;г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.0\ ###\ ##0"/>
    <numFmt numFmtId="181" formatCode="###.###\ ##0"/>
    <numFmt numFmtId="182" formatCode="###.##\ ##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name val="Hebar"/>
      <family val="0"/>
    </font>
    <font>
      <b/>
      <sz val="16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" fontId="4" fillId="0" borderId="10" xfId="0" applyNumberFormat="1" applyFont="1" applyBorder="1" applyAlignment="1" quotePrefix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72" fontId="4" fillId="0" borderId="0" xfId="0" applyNumberFormat="1" applyFont="1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 applyProtection="1">
      <alignment/>
      <protection/>
    </xf>
    <xf numFmtId="172" fontId="8" fillId="0" borderId="14" xfId="0" applyNumberFormat="1" applyFont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/>
      <protection/>
    </xf>
    <xf numFmtId="172" fontId="9" fillId="0" borderId="15" xfId="0" applyNumberFormat="1" applyFont="1" applyBorder="1" applyAlignment="1" applyProtection="1">
      <alignment/>
      <protection/>
    </xf>
    <xf numFmtId="172" fontId="9" fillId="0" borderId="16" xfId="0" applyNumberFormat="1" applyFont="1" applyFill="1" applyBorder="1" applyAlignment="1" applyProtection="1">
      <alignment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Continuous"/>
    </xf>
    <xf numFmtId="0" fontId="8" fillId="0" borderId="19" xfId="0" applyFont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6" xfId="0" applyFont="1" applyBorder="1" applyAlignment="1" applyProtection="1">
      <alignment/>
      <protection/>
    </xf>
    <xf numFmtId="172" fontId="8" fillId="0" borderId="14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9" fillId="0" borderId="10" xfId="0" applyNumberFormat="1" applyFont="1" applyBorder="1" applyAlignment="1" applyProtection="1">
      <alignment/>
      <protection locked="0"/>
    </xf>
    <xf numFmtId="172" fontId="9" fillId="33" borderId="10" xfId="0" applyNumberFormat="1" applyFont="1" applyFill="1" applyBorder="1" applyAlignment="1" applyProtection="1">
      <alignment/>
      <protection locked="0"/>
    </xf>
    <xf numFmtId="172" fontId="9" fillId="0" borderId="10" xfId="0" applyNumberFormat="1" applyFont="1" applyBorder="1" applyAlignment="1">
      <alignment/>
    </xf>
    <xf numFmtId="172" fontId="8" fillId="33" borderId="25" xfId="0" applyNumberFormat="1" applyFont="1" applyFill="1" applyBorder="1" applyAlignment="1" applyProtection="1">
      <alignment/>
      <protection/>
    </xf>
    <xf numFmtId="172" fontId="8" fillId="0" borderId="16" xfId="0" applyNumberFormat="1" applyFont="1" applyFill="1" applyBorder="1" applyAlignment="1" applyProtection="1">
      <alignment/>
      <protection/>
    </xf>
    <xf numFmtId="172" fontId="9" fillId="0" borderId="10" xfId="0" applyNumberFormat="1" applyFont="1" applyFill="1" applyBorder="1" applyAlignment="1" applyProtection="1">
      <alignment/>
      <protection locked="0"/>
    </xf>
    <xf numFmtId="0" fontId="9" fillId="0" borderId="26" xfId="0" applyFont="1" applyBorder="1" applyAlignment="1" applyProtection="1">
      <alignment horizontal="center"/>
      <protection/>
    </xf>
    <xf numFmtId="172" fontId="8" fillId="0" borderId="27" xfId="0" applyNumberFormat="1" applyFont="1" applyBorder="1" applyAlignment="1" applyProtection="1">
      <alignment/>
      <protection/>
    </xf>
    <xf numFmtId="172" fontId="9" fillId="0" borderId="28" xfId="0" applyNumberFormat="1" applyFont="1" applyBorder="1" applyAlignment="1" applyProtection="1">
      <alignment/>
      <protection/>
    </xf>
    <xf numFmtId="0" fontId="9" fillId="0" borderId="28" xfId="0" applyFont="1" applyBorder="1" applyAlignment="1" applyProtection="1">
      <alignment/>
      <protection/>
    </xf>
    <xf numFmtId="172" fontId="8" fillId="0" borderId="29" xfId="0" applyNumberFormat="1" applyFont="1" applyFill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9" fontId="9" fillId="0" borderId="28" xfId="0" applyNumberFormat="1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172" fontId="8" fillId="33" borderId="30" xfId="0" applyNumberFormat="1" applyFont="1" applyFill="1" applyBorder="1" applyAlignment="1" applyProtection="1">
      <alignment/>
      <protection/>
    </xf>
    <xf numFmtId="172" fontId="8" fillId="0" borderId="31" xfId="0" applyNumberFormat="1" applyFont="1" applyFill="1" applyBorder="1" applyAlignment="1" applyProtection="1">
      <alignment/>
      <protection/>
    </xf>
    <xf numFmtId="172" fontId="10" fillId="0" borderId="31" xfId="0" applyNumberFormat="1" applyFont="1" applyFill="1" applyBorder="1" applyAlignment="1" applyProtection="1">
      <alignment/>
      <protection/>
    </xf>
    <xf numFmtId="0" fontId="9" fillId="0" borderId="28" xfId="0" applyFont="1" applyBorder="1" applyAlignment="1">
      <alignment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left" vertical="center" wrapText="1"/>
    </xf>
    <xf numFmtId="0" fontId="9" fillId="34" borderId="28" xfId="0" applyFont="1" applyFill="1" applyBorder="1" applyAlignment="1">
      <alignment/>
    </xf>
    <xf numFmtId="172" fontId="9" fillId="0" borderId="32" xfId="0" applyNumberFormat="1" applyFont="1" applyBorder="1" applyAlignment="1" applyProtection="1">
      <alignment/>
      <protection/>
    </xf>
    <xf numFmtId="49" fontId="9" fillId="0" borderId="32" xfId="0" applyNumberFormat="1" applyFont="1" applyBorder="1" applyAlignment="1" applyProtection="1">
      <alignment horizontal="center"/>
      <protection/>
    </xf>
    <xf numFmtId="0" fontId="5" fillId="0" borderId="33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8" xfId="0" applyFont="1" applyBorder="1" applyAlignment="1">
      <alignment/>
    </xf>
    <xf numFmtId="49" fontId="5" fillId="0" borderId="28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5" fillId="0" borderId="3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NumberFormat="1" applyFont="1" applyBorder="1" applyAlignment="1" quotePrefix="1">
      <alignment horizontal="center"/>
    </xf>
    <xf numFmtId="0" fontId="5" fillId="0" borderId="10" xfId="0" applyNumberFormat="1" applyFont="1" applyBorder="1" applyAlignment="1" quotePrefix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 quotePrefix="1">
      <alignment horizontal="center"/>
    </xf>
    <xf numFmtId="49" fontId="4" fillId="0" borderId="10" xfId="0" applyNumberFormat="1" applyFont="1" applyBorder="1" applyAlignment="1" quotePrefix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49" fontId="9" fillId="0" borderId="16" xfId="0" applyNumberFormat="1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172" fontId="10" fillId="0" borderId="16" xfId="0" applyNumberFormat="1" applyFont="1" applyFill="1" applyBorder="1" applyAlignment="1" applyProtection="1">
      <alignment/>
      <protection/>
    </xf>
    <xf numFmtId="172" fontId="8" fillId="0" borderId="34" xfId="0" applyNumberFormat="1" applyFont="1" applyBorder="1" applyAlignment="1" applyProtection="1">
      <alignment/>
      <protection/>
    </xf>
    <xf numFmtId="49" fontId="8" fillId="0" borderId="25" xfId="0" applyNumberFormat="1" applyFont="1" applyBorder="1" applyAlignment="1" applyProtection="1">
      <alignment horizontal="center"/>
      <protection/>
    </xf>
    <xf numFmtId="172" fontId="9" fillId="0" borderId="35" xfId="0" applyNumberFormat="1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172" fontId="9" fillId="0" borderId="36" xfId="0" applyNumberFormat="1" applyFont="1" applyBorder="1" applyAlignment="1" applyProtection="1">
      <alignment/>
      <protection/>
    </xf>
    <xf numFmtId="49" fontId="9" fillId="0" borderId="29" xfId="0" applyNumberFormat="1" applyFont="1" applyBorder="1" applyAlignment="1" applyProtection="1">
      <alignment horizontal="center"/>
      <protection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17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5" fillId="0" borderId="37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5" fillId="0" borderId="10" xfId="0" applyNumberFormat="1" applyFont="1" applyBorder="1" applyAlignment="1" applyProtection="1">
      <alignment/>
      <protection locked="0"/>
    </xf>
    <xf numFmtId="3" fontId="14" fillId="0" borderId="31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5" fillId="33" borderId="15" xfId="0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172" fontId="4" fillId="0" borderId="10" xfId="0" applyNumberFormat="1" applyFont="1" applyBorder="1" applyAlignment="1" applyProtection="1">
      <alignment/>
      <protection/>
    </xf>
    <xf numFmtId="3" fontId="8" fillId="0" borderId="34" xfId="0" applyNumberFormat="1" applyFont="1" applyBorder="1" applyAlignment="1" applyProtection="1">
      <alignment/>
      <protection/>
    </xf>
    <xf numFmtId="3" fontId="8" fillId="0" borderId="25" xfId="0" applyNumberFormat="1" applyFont="1" applyBorder="1" applyAlignment="1" applyProtection="1">
      <alignment/>
      <protection/>
    </xf>
    <xf numFmtId="3" fontId="8" fillId="0" borderId="30" xfId="0" applyNumberFormat="1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8" fillId="0" borderId="35" xfId="0" applyNumberFormat="1" applyFont="1" applyFill="1" applyBorder="1" applyAlignment="1" applyProtection="1">
      <alignment/>
      <protection/>
    </xf>
    <xf numFmtId="3" fontId="9" fillId="0" borderId="16" xfId="0" applyNumberFormat="1" applyFont="1" applyFill="1" applyBorder="1" applyAlignment="1" applyProtection="1">
      <alignment/>
      <protection/>
    </xf>
    <xf numFmtId="3" fontId="12" fillId="0" borderId="16" xfId="0" applyNumberFormat="1" applyFont="1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/>
      <protection/>
    </xf>
    <xf numFmtId="3" fontId="12" fillId="0" borderId="16" xfId="0" applyNumberFormat="1" applyFont="1" applyFill="1" applyBorder="1" applyAlignment="1" applyProtection="1">
      <alignment/>
      <protection/>
    </xf>
    <xf numFmtId="3" fontId="53" fillId="0" borderId="16" xfId="0" applyNumberFormat="1" applyFont="1" applyBorder="1" applyAlignment="1" applyProtection="1">
      <alignment/>
      <protection/>
    </xf>
    <xf numFmtId="3" fontId="53" fillId="0" borderId="16" xfId="0" applyNumberFormat="1" applyFont="1" applyFill="1" applyBorder="1" applyAlignment="1" applyProtection="1">
      <alignment/>
      <protection/>
    </xf>
    <xf numFmtId="3" fontId="9" fillId="0" borderId="31" xfId="0" applyNumberFormat="1" applyFont="1" applyFill="1" applyBorder="1" applyAlignment="1" applyProtection="1">
      <alignment/>
      <protection/>
    </xf>
    <xf numFmtId="3" fontId="8" fillId="0" borderId="36" xfId="0" applyNumberFormat="1" applyFont="1" applyFill="1" applyBorder="1" applyAlignment="1" applyProtection="1">
      <alignment/>
      <protection/>
    </xf>
    <xf numFmtId="3" fontId="9" fillId="0" borderId="29" xfId="0" applyNumberFormat="1" applyFont="1" applyFill="1" applyBorder="1" applyAlignment="1" applyProtection="1">
      <alignment/>
      <protection/>
    </xf>
    <xf numFmtId="3" fontId="12" fillId="0" borderId="29" xfId="0" applyNumberFormat="1" applyFont="1" applyBorder="1" applyAlignment="1" applyProtection="1">
      <alignment/>
      <protection/>
    </xf>
    <xf numFmtId="3" fontId="9" fillId="0" borderId="38" xfId="0" applyNumberFormat="1" applyFont="1" applyFill="1" applyBorder="1" applyAlignment="1" applyProtection="1">
      <alignment/>
      <protection/>
    </xf>
    <xf numFmtId="3" fontId="8" fillId="33" borderId="34" xfId="0" applyNumberFormat="1" applyFont="1" applyFill="1" applyBorder="1" applyAlignment="1" applyProtection="1">
      <alignment/>
      <protection/>
    </xf>
    <xf numFmtId="3" fontId="8" fillId="33" borderId="25" xfId="0" applyNumberFormat="1" applyFont="1" applyFill="1" applyBorder="1" applyAlignment="1" applyProtection="1">
      <alignment/>
      <protection/>
    </xf>
    <xf numFmtId="3" fontId="8" fillId="33" borderId="30" xfId="0" applyNumberFormat="1" applyFont="1" applyFill="1" applyBorder="1" applyAlignment="1" applyProtection="1">
      <alignment/>
      <protection/>
    </xf>
    <xf numFmtId="3" fontId="8" fillId="33" borderId="35" xfId="0" applyNumberFormat="1" applyFont="1" applyFill="1" applyBorder="1" applyAlignment="1" applyProtection="1">
      <alignment/>
      <protection/>
    </xf>
    <xf numFmtId="3" fontId="8" fillId="33" borderId="16" xfId="0" applyNumberFormat="1" applyFont="1" applyFill="1" applyBorder="1" applyAlignment="1" applyProtection="1">
      <alignment/>
      <protection/>
    </xf>
    <xf numFmtId="3" fontId="8" fillId="33" borderId="31" xfId="0" applyNumberFormat="1" applyFont="1" applyFill="1" applyBorder="1" applyAlignment="1" applyProtection="1">
      <alignment/>
      <protection/>
    </xf>
    <xf numFmtId="3" fontId="4" fillId="0" borderId="0" xfId="50" applyNumberFormat="1" applyFont="1" applyAlignment="1" applyProtection="1">
      <alignment/>
      <protection/>
    </xf>
    <xf numFmtId="3" fontId="8" fillId="33" borderId="28" xfId="0" applyNumberFormat="1" applyFont="1" applyFill="1" applyBorder="1" applyAlignment="1" applyProtection="1">
      <alignment/>
      <protection/>
    </xf>
    <xf numFmtId="3" fontId="8" fillId="33" borderId="26" xfId="0" applyNumberFormat="1" applyFont="1" applyFill="1" applyBorder="1" applyAlignment="1" applyProtection="1">
      <alignment/>
      <protection/>
    </xf>
    <xf numFmtId="3" fontId="8" fillId="33" borderId="36" xfId="0" applyNumberFormat="1" applyFont="1" applyFill="1" applyBorder="1" applyAlignment="1" applyProtection="1">
      <alignment/>
      <protection/>
    </xf>
    <xf numFmtId="3" fontId="8" fillId="33" borderId="29" xfId="0" applyNumberFormat="1" applyFont="1" applyFill="1" applyBorder="1" applyAlignment="1" applyProtection="1">
      <alignment/>
      <protection/>
    </xf>
    <xf numFmtId="3" fontId="8" fillId="33" borderId="38" xfId="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horizontal="center"/>
    </xf>
    <xf numFmtId="0" fontId="16" fillId="0" borderId="28" xfId="0" applyFont="1" applyBorder="1" applyAlignment="1">
      <alignment/>
    </xf>
    <xf numFmtId="0" fontId="17" fillId="0" borderId="10" xfId="0" applyFont="1" applyBorder="1" applyAlignment="1">
      <alignment horizontal="center"/>
    </xf>
    <xf numFmtId="172" fontId="16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5" fillId="0" borderId="39" xfId="0" applyFont="1" applyBorder="1" applyAlignment="1">
      <alignment horizontal="center"/>
    </xf>
    <xf numFmtId="172" fontId="8" fillId="0" borderId="39" xfId="0" applyNumberFormat="1" applyFont="1" applyBorder="1" applyAlignment="1">
      <alignment/>
    </xf>
    <xf numFmtId="172" fontId="8" fillId="0" borderId="39" xfId="0" applyNumberFormat="1" applyFont="1" applyBorder="1" applyAlignment="1" applyProtection="1">
      <alignment/>
      <protection locked="0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172" fontId="8" fillId="0" borderId="16" xfId="0" applyNumberFormat="1" applyFont="1" applyBorder="1" applyAlignment="1">
      <alignment/>
    </xf>
    <xf numFmtId="172" fontId="8" fillId="0" borderId="16" xfId="0" applyNumberFormat="1" applyFont="1" applyBorder="1" applyAlignment="1" applyProtection="1">
      <alignment/>
      <protection locked="0"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70" zoomScaleNormal="70" zoomScalePageLayoutView="0" workbookViewId="0" topLeftCell="A5">
      <selection activeCell="A1" sqref="A1:F33"/>
    </sheetView>
  </sheetViews>
  <sheetFormatPr defaultColWidth="9.140625" defaultRowHeight="12.75"/>
  <cols>
    <col min="1" max="1" width="66.8515625" style="4" customWidth="1"/>
    <col min="2" max="2" width="17.57421875" style="4" customWidth="1"/>
    <col min="3" max="3" width="22.421875" style="4" customWidth="1"/>
    <col min="4" max="4" width="19.57421875" style="4" customWidth="1"/>
    <col min="5" max="5" width="18.7109375" style="4" customWidth="1"/>
    <col min="6" max="6" width="20.00390625" style="4" customWidth="1"/>
    <col min="7" max="7" width="15.00390625" style="4" customWidth="1"/>
    <col min="8" max="8" width="11.421875" style="4" bestFit="1" customWidth="1"/>
    <col min="9" max="16384" width="9.140625" style="4" customWidth="1"/>
  </cols>
  <sheetData>
    <row r="1" ht="15.75">
      <c r="D1" s="18" t="s">
        <v>152</v>
      </c>
    </row>
    <row r="2" spans="1:6" ht="18" customHeight="1">
      <c r="A2" s="163" t="s">
        <v>150</v>
      </c>
      <c r="B2" s="163"/>
      <c r="C2" s="163"/>
      <c r="D2" s="163"/>
      <c r="E2" s="163"/>
      <c r="F2" s="163"/>
    </row>
    <row r="3" spans="1:6" ht="15.75" customHeight="1">
      <c r="A3" s="163" t="s">
        <v>178</v>
      </c>
      <c r="B3" s="163"/>
      <c r="C3" s="163"/>
      <c r="D3" s="163"/>
      <c r="E3" s="163"/>
      <c r="F3" s="163"/>
    </row>
    <row r="4" spans="1:2" ht="12.75" customHeight="1">
      <c r="A4" s="10"/>
      <c r="B4" s="10"/>
    </row>
    <row r="5" ht="12.75" customHeight="1" thickBot="1"/>
    <row r="6" spans="1:6" ht="16.5" customHeight="1" thickBot="1">
      <c r="A6" s="23" t="s">
        <v>0</v>
      </c>
      <c r="B6" s="24" t="s">
        <v>1</v>
      </c>
      <c r="C6" s="25" t="s">
        <v>182</v>
      </c>
      <c r="D6" s="26"/>
      <c r="E6" s="26"/>
      <c r="F6" s="27"/>
    </row>
    <row r="7" spans="1:6" ht="19.5" customHeight="1">
      <c r="A7" s="28"/>
      <c r="B7" s="28" t="s">
        <v>2</v>
      </c>
      <c r="C7" s="29" t="s">
        <v>3</v>
      </c>
      <c r="D7" s="30" t="s">
        <v>4</v>
      </c>
      <c r="E7" s="30" t="s">
        <v>4</v>
      </c>
      <c r="F7" s="31" t="s">
        <v>5</v>
      </c>
    </row>
    <row r="8" spans="1:7" ht="18" customHeight="1">
      <c r="A8" s="28" t="s">
        <v>6</v>
      </c>
      <c r="B8" s="28" t="s">
        <v>7</v>
      </c>
      <c r="C8" s="29"/>
      <c r="D8" s="30" t="s">
        <v>8</v>
      </c>
      <c r="E8" s="30" t="s">
        <v>9</v>
      </c>
      <c r="F8" s="31" t="s">
        <v>8</v>
      </c>
      <c r="G8" s="14"/>
    </row>
    <row r="9" spans="1:6" ht="18" customHeight="1">
      <c r="A9" s="28"/>
      <c r="B9" s="28"/>
      <c r="C9" s="29"/>
      <c r="D9" s="30"/>
      <c r="E9" s="30" t="s">
        <v>10</v>
      </c>
      <c r="F9" s="31"/>
    </row>
    <row r="10" spans="1:6" ht="18" customHeight="1" thickBot="1">
      <c r="A10" s="28"/>
      <c r="B10" s="28"/>
      <c r="C10" s="29"/>
      <c r="D10" s="30"/>
      <c r="E10" s="30" t="s">
        <v>158</v>
      </c>
      <c r="F10" s="31"/>
    </row>
    <row r="11" spans="1:7" ht="21.75" customHeight="1">
      <c r="A11" s="19" t="s">
        <v>13</v>
      </c>
      <c r="B11" s="62" t="s">
        <v>14</v>
      </c>
      <c r="C11" s="116">
        <f>SUM(C12:C24)</f>
        <v>105730250</v>
      </c>
      <c r="D11" s="117">
        <f>SUM(D12:D24)</f>
        <v>72575211</v>
      </c>
      <c r="E11" s="117">
        <f>SUM(E12:E24)</f>
        <v>620000</v>
      </c>
      <c r="F11" s="118">
        <f>SUM(F12:F24)</f>
        <v>32535039</v>
      </c>
      <c r="G11" s="119"/>
    </row>
    <row r="12" spans="1:7" ht="18">
      <c r="A12" s="20" t="s">
        <v>15</v>
      </c>
      <c r="B12" s="63" t="s">
        <v>169</v>
      </c>
      <c r="C12" s="120">
        <f>SUM(D12:F12)</f>
        <v>33000000</v>
      </c>
      <c r="D12" s="121"/>
      <c r="E12" s="121">
        <v>620000</v>
      </c>
      <c r="F12" s="121">
        <v>32380000</v>
      </c>
      <c r="G12" s="119"/>
    </row>
    <row r="13" spans="1:7" ht="18">
      <c r="A13" s="20" t="s">
        <v>123</v>
      </c>
      <c r="B13" s="63" t="s">
        <v>16</v>
      </c>
      <c r="C13" s="120">
        <f aca="true" t="shared" si="0" ref="C13:C21">SUM(D13:F13)</f>
        <v>65302454</v>
      </c>
      <c r="D13" s="121">
        <v>65302454</v>
      </c>
      <c r="E13" s="122"/>
      <c r="F13" s="123"/>
      <c r="G13" s="119"/>
    </row>
    <row r="14" spans="1:7" ht="18">
      <c r="A14" s="20" t="s">
        <v>17</v>
      </c>
      <c r="B14" s="63" t="s">
        <v>18</v>
      </c>
      <c r="C14" s="120">
        <f t="shared" si="0"/>
        <v>6906100</v>
      </c>
      <c r="D14" s="124"/>
      <c r="E14" s="122"/>
      <c r="F14" s="123">
        <v>6906100</v>
      </c>
      <c r="G14" s="119"/>
    </row>
    <row r="15" spans="1:7" ht="18">
      <c r="A15" s="20" t="s">
        <v>154</v>
      </c>
      <c r="B15" s="63" t="s">
        <v>18</v>
      </c>
      <c r="C15" s="120">
        <f t="shared" si="0"/>
        <v>259600</v>
      </c>
      <c r="D15" s="124"/>
      <c r="E15" s="122"/>
      <c r="F15" s="123">
        <v>259600</v>
      </c>
      <c r="G15" s="119"/>
    </row>
    <row r="16" spans="1:7" ht="18">
      <c r="A16" s="20" t="s">
        <v>19</v>
      </c>
      <c r="B16" s="63" t="s">
        <v>20</v>
      </c>
      <c r="C16" s="120">
        <f t="shared" si="0"/>
        <v>1898900</v>
      </c>
      <c r="D16" s="121">
        <v>662800</v>
      </c>
      <c r="E16" s="125"/>
      <c r="F16" s="123">
        <v>1236100</v>
      </c>
      <c r="G16" s="119"/>
    </row>
    <row r="17" spans="1:7" ht="18">
      <c r="A17" s="20" t="s">
        <v>159</v>
      </c>
      <c r="B17" s="63" t="s">
        <v>170</v>
      </c>
      <c r="C17" s="120">
        <f t="shared" si="0"/>
        <v>0</v>
      </c>
      <c r="D17" s="126"/>
      <c r="E17" s="125"/>
      <c r="F17" s="127"/>
      <c r="G17" s="119"/>
    </row>
    <row r="18" spans="1:7" ht="18">
      <c r="A18" s="20" t="s">
        <v>141</v>
      </c>
      <c r="B18" s="63" t="s">
        <v>171</v>
      </c>
      <c r="C18" s="120">
        <f t="shared" si="0"/>
        <v>0</v>
      </c>
      <c r="D18" s="121">
        <v>5666889</v>
      </c>
      <c r="E18" s="123"/>
      <c r="F18" s="127">
        <v>-5666889</v>
      </c>
      <c r="G18" s="119"/>
    </row>
    <row r="19" spans="1:7" ht="18">
      <c r="A19" s="115" t="s">
        <v>174</v>
      </c>
      <c r="B19" s="63" t="s">
        <v>175</v>
      </c>
      <c r="C19" s="120">
        <f>SUM(D19:F19)</f>
        <v>402497</v>
      </c>
      <c r="D19" s="121">
        <v>73446</v>
      </c>
      <c r="E19" s="123"/>
      <c r="F19" s="127">
        <v>329051</v>
      </c>
      <c r="G19" s="119"/>
    </row>
    <row r="20" spans="1:7" ht="18">
      <c r="A20" s="20" t="s">
        <v>183</v>
      </c>
      <c r="B20" s="63" t="s">
        <v>184</v>
      </c>
      <c r="C20" s="120">
        <f>SUM(D20:F20)</f>
        <v>-2000000</v>
      </c>
      <c r="D20" s="126"/>
      <c r="E20" s="125"/>
      <c r="F20" s="127">
        <v>-2000000</v>
      </c>
      <c r="G20" s="119"/>
    </row>
    <row r="21" spans="1:7" ht="18">
      <c r="A21" s="20" t="s">
        <v>172</v>
      </c>
      <c r="B21" s="63" t="s">
        <v>173</v>
      </c>
      <c r="C21" s="120">
        <f t="shared" si="0"/>
        <v>-1943800</v>
      </c>
      <c r="D21" s="126"/>
      <c r="E21" s="125"/>
      <c r="F21" s="127">
        <v>-1943800</v>
      </c>
      <c r="G21" s="119"/>
    </row>
    <row r="22" spans="1:7" ht="18">
      <c r="A22" s="115" t="s">
        <v>176</v>
      </c>
      <c r="B22" s="63" t="s">
        <v>177</v>
      </c>
      <c r="C22" s="120">
        <f>SUM(D22:F22)</f>
        <v>-676367</v>
      </c>
      <c r="D22" s="22">
        <v>-676367</v>
      </c>
      <c r="E22" s="48"/>
      <c r="F22" s="127"/>
      <c r="G22" s="119"/>
    </row>
    <row r="23" spans="1:7" ht="18">
      <c r="A23" s="20" t="s">
        <v>128</v>
      </c>
      <c r="B23" s="63" t="s">
        <v>126</v>
      </c>
      <c r="C23" s="120">
        <f>SUM(D23:F23)</f>
        <v>-954581</v>
      </c>
      <c r="D23" s="126"/>
      <c r="E23" s="125"/>
      <c r="F23" s="127">
        <v>-954581</v>
      </c>
      <c r="G23" s="119"/>
    </row>
    <row r="24" spans="1:7" ht="22.5" customHeight="1" thickBot="1">
      <c r="A24" s="21" t="s">
        <v>162</v>
      </c>
      <c r="B24" s="74" t="s">
        <v>185</v>
      </c>
      <c r="C24" s="128">
        <f>SUM(D24:F24)</f>
        <v>3535447</v>
      </c>
      <c r="D24" s="129">
        <v>1545989</v>
      </c>
      <c r="E24" s="130"/>
      <c r="F24" s="131">
        <v>1989458</v>
      </c>
      <c r="G24" s="119"/>
    </row>
    <row r="25" spans="1:7" ht="18">
      <c r="A25" s="58" t="s">
        <v>21</v>
      </c>
      <c r="B25" s="62" t="s">
        <v>14</v>
      </c>
      <c r="C25" s="132">
        <f>'Prilojenie 3'!D80</f>
        <v>105730250</v>
      </c>
      <c r="D25" s="133">
        <f>'Prilojenie 3'!E80</f>
        <v>72575211</v>
      </c>
      <c r="E25" s="133">
        <f>'Prilojenie 3'!F80</f>
        <v>620000</v>
      </c>
      <c r="F25" s="134">
        <f>'Prilojenie 3'!G80</f>
        <v>32535039</v>
      </c>
      <c r="G25" s="138"/>
    </row>
    <row r="26" spans="1:7" ht="18">
      <c r="A26" s="59" t="s">
        <v>133</v>
      </c>
      <c r="B26" s="63" t="s">
        <v>131</v>
      </c>
      <c r="C26" s="135">
        <f>'Prilojenie 3'!D81</f>
        <v>58628630</v>
      </c>
      <c r="D26" s="136">
        <f>'Prilojenie 3'!E81</f>
        <v>52493630</v>
      </c>
      <c r="E26" s="136">
        <f>'Prilojenie 3'!F81</f>
        <v>453000</v>
      </c>
      <c r="F26" s="137">
        <f>'Prilojenie 3'!G81</f>
        <v>5682000</v>
      </c>
      <c r="G26" s="138"/>
    </row>
    <row r="27" spans="1:7" ht="18">
      <c r="A27" s="59" t="s">
        <v>22</v>
      </c>
      <c r="B27" s="63" t="s">
        <v>134</v>
      </c>
      <c r="C27" s="135">
        <f>'Prilojenie 3'!D82</f>
        <v>38276056</v>
      </c>
      <c r="D27" s="136">
        <f>'Prilojenie 3'!E82</f>
        <v>17642070</v>
      </c>
      <c r="E27" s="136">
        <f>'Prilojenie 3'!F82</f>
        <v>167000</v>
      </c>
      <c r="F27" s="137">
        <f>'Prilojenie 3'!G82</f>
        <v>20466986</v>
      </c>
      <c r="G27" s="138"/>
    </row>
    <row r="28" spans="1:7" ht="18">
      <c r="A28" s="20" t="s">
        <v>165</v>
      </c>
      <c r="B28" s="57" t="s">
        <v>81</v>
      </c>
      <c r="C28" s="139">
        <f>'Prilojenie 3'!D83</f>
        <v>333220</v>
      </c>
      <c r="D28" s="136">
        <f>'Prilojenie 3'!E83</f>
        <v>327220</v>
      </c>
      <c r="E28" s="140">
        <f>'Prilojenie 3'!F83</f>
        <v>0</v>
      </c>
      <c r="F28" s="135">
        <f>'Prilojenie 3'!G83</f>
        <v>6000</v>
      </c>
      <c r="G28" s="138"/>
    </row>
    <row r="29" spans="1:7" ht="18">
      <c r="A29" s="59" t="s">
        <v>144</v>
      </c>
      <c r="B29" s="64" t="s">
        <v>142</v>
      </c>
      <c r="C29" s="135">
        <f>'Prilojenie 3'!D84</f>
        <v>96373</v>
      </c>
      <c r="D29" s="136">
        <f>'Prilojenie 3'!E84</f>
        <v>45373</v>
      </c>
      <c r="E29" s="136">
        <f>'Prilojenie 3'!F84</f>
        <v>0</v>
      </c>
      <c r="F29" s="137">
        <f>'Prilojenie 3'!G84</f>
        <v>51000</v>
      </c>
      <c r="G29" s="138"/>
    </row>
    <row r="30" spans="1:7" ht="18">
      <c r="A30" s="60" t="s">
        <v>24</v>
      </c>
      <c r="B30" s="63" t="s">
        <v>132</v>
      </c>
      <c r="C30" s="135">
        <f>'Prilojenie 3'!D85</f>
        <v>3553959</v>
      </c>
      <c r="D30" s="136">
        <f>'Prilojenie 3'!E85</f>
        <v>903959</v>
      </c>
      <c r="E30" s="136">
        <f>'Prilojenie 3'!F85</f>
        <v>0</v>
      </c>
      <c r="F30" s="137">
        <f>'Prilojenie 3'!G85</f>
        <v>2650000</v>
      </c>
      <c r="G30" s="138"/>
    </row>
    <row r="31" spans="1:7" ht="18">
      <c r="A31" s="59" t="s">
        <v>25</v>
      </c>
      <c r="B31" s="63" t="s">
        <v>26</v>
      </c>
      <c r="C31" s="135">
        <f>'Prilojenie 3'!D86</f>
        <v>4552671</v>
      </c>
      <c r="D31" s="136">
        <f>'Prilojenie 3'!E86</f>
        <v>1162959</v>
      </c>
      <c r="E31" s="136">
        <f>'Prilojenie 3'!F86</f>
        <v>0</v>
      </c>
      <c r="F31" s="137">
        <f>'Prilojenie 3'!G86</f>
        <v>3389712</v>
      </c>
      <c r="G31" s="138"/>
    </row>
    <row r="32" spans="1:6" ht="18.75" thickBot="1">
      <c r="A32" s="73" t="s">
        <v>148</v>
      </c>
      <c r="B32" s="74" t="s">
        <v>127</v>
      </c>
      <c r="C32" s="141">
        <f>'Prilojenie 3'!D87</f>
        <v>289341</v>
      </c>
      <c r="D32" s="142">
        <f>'Prilojenie 3'!E87</f>
        <v>0</v>
      </c>
      <c r="E32" s="142">
        <f>'Prilojenie 3'!F87</f>
        <v>0</v>
      </c>
      <c r="F32" s="143">
        <f>'Prilojenie 3'!G87</f>
        <v>289341</v>
      </c>
    </row>
    <row r="33" spans="4:6" ht="15">
      <c r="D33" s="14"/>
      <c r="F33" s="14"/>
    </row>
    <row r="35" ht="15">
      <c r="D35" s="14"/>
    </row>
  </sheetData>
  <sheetProtection/>
  <mergeCells count="2">
    <mergeCell ref="A2:F2"/>
    <mergeCell ref="A3:F3"/>
  </mergeCells>
  <printOptions/>
  <pageMargins left="0.7086614173228347" right="0.35433070866141736" top="0.35433070866141736" bottom="0.31496062992125984" header="0.1968503937007874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31">
      <selection activeCell="C45" sqref="C45"/>
    </sheetView>
  </sheetViews>
  <sheetFormatPr defaultColWidth="9.140625" defaultRowHeight="12.75"/>
  <cols>
    <col min="1" max="1" width="59.7109375" style="1" customWidth="1"/>
    <col min="2" max="2" width="14.28125" style="1" customWidth="1"/>
    <col min="3" max="3" width="15.57421875" style="102" customWidth="1"/>
    <col min="4" max="4" width="9.140625" style="1" customWidth="1"/>
    <col min="5" max="5" width="11.140625" style="1" customWidth="1"/>
    <col min="6" max="16384" width="9.140625" style="1" customWidth="1"/>
  </cols>
  <sheetData>
    <row r="1" ht="15.75">
      <c r="B1" s="2" t="s">
        <v>125</v>
      </c>
    </row>
    <row r="2" ht="15.75">
      <c r="B2" s="2"/>
    </row>
    <row r="5" spans="1:3" ht="14.25" customHeight="1">
      <c r="A5" s="13" t="s">
        <v>151</v>
      </c>
      <c r="B5" s="13"/>
      <c r="C5" s="103"/>
    </row>
    <row r="6" spans="1:3" ht="14.25" customHeight="1">
      <c r="A6" s="13" t="s">
        <v>179</v>
      </c>
      <c r="B6" s="13"/>
      <c r="C6" s="103"/>
    </row>
    <row r="7" spans="1:2" ht="12.75" customHeight="1" thickBot="1">
      <c r="A7" s="5"/>
      <c r="B7" s="5"/>
    </row>
    <row r="8" spans="1:3" ht="16.5" customHeight="1">
      <c r="A8" s="15" t="s">
        <v>27</v>
      </c>
      <c r="B8" s="15" t="s">
        <v>1</v>
      </c>
      <c r="C8" s="104" t="s">
        <v>186</v>
      </c>
    </row>
    <row r="9" spans="1:3" ht="14.25" customHeight="1">
      <c r="A9" s="16"/>
      <c r="B9" s="16" t="s">
        <v>2</v>
      </c>
      <c r="C9" s="105" t="s">
        <v>149</v>
      </c>
    </row>
    <row r="10" spans="1:3" ht="16.5" customHeight="1" thickBot="1">
      <c r="A10" s="17"/>
      <c r="B10" s="17" t="s">
        <v>7</v>
      </c>
      <c r="C10" s="106"/>
    </row>
    <row r="11" spans="1:3" ht="15.75">
      <c r="A11" s="75" t="s">
        <v>28</v>
      </c>
      <c r="B11" s="81"/>
      <c r="C11" s="107">
        <f>C12+C14+C20</f>
        <v>11793000</v>
      </c>
    </row>
    <row r="12" spans="1:3" ht="15.75">
      <c r="A12" s="76" t="s">
        <v>129</v>
      </c>
      <c r="B12" s="82" t="s">
        <v>116</v>
      </c>
      <c r="C12" s="91">
        <f>SUM(C13)</f>
        <v>250000</v>
      </c>
    </row>
    <row r="13" spans="1:3" ht="15">
      <c r="A13" s="77" t="s">
        <v>119</v>
      </c>
      <c r="B13" s="83" t="s">
        <v>124</v>
      </c>
      <c r="C13" s="108">
        <v>250000</v>
      </c>
    </row>
    <row r="14" spans="1:3" ht="15.75">
      <c r="A14" s="76" t="s">
        <v>29</v>
      </c>
      <c r="B14" s="84" t="s">
        <v>30</v>
      </c>
      <c r="C14" s="91">
        <f>SUM(C15:C19)</f>
        <v>11540000</v>
      </c>
    </row>
    <row r="15" spans="1:3" ht="15">
      <c r="A15" s="77" t="s">
        <v>31</v>
      </c>
      <c r="B15" s="83" t="s">
        <v>32</v>
      </c>
      <c r="C15" s="109">
        <v>3500000</v>
      </c>
    </row>
    <row r="16" spans="1:3" ht="15">
      <c r="A16" s="77" t="s">
        <v>33</v>
      </c>
      <c r="B16" s="83" t="s">
        <v>34</v>
      </c>
      <c r="C16" s="109"/>
    </row>
    <row r="17" spans="1:3" ht="15">
      <c r="A17" s="77" t="s">
        <v>35</v>
      </c>
      <c r="B17" s="83" t="s">
        <v>36</v>
      </c>
      <c r="C17" s="109">
        <v>5500000</v>
      </c>
    </row>
    <row r="18" spans="1:3" ht="15">
      <c r="A18" s="77" t="s">
        <v>37</v>
      </c>
      <c r="B18" s="83" t="s">
        <v>38</v>
      </c>
      <c r="C18" s="109">
        <v>2500000</v>
      </c>
    </row>
    <row r="19" spans="1:3" ht="15">
      <c r="A19" s="77" t="s">
        <v>157</v>
      </c>
      <c r="B19" s="85" t="s">
        <v>155</v>
      </c>
      <c r="C19" s="109">
        <v>40000</v>
      </c>
    </row>
    <row r="20" spans="1:3" ht="15.75">
      <c r="A20" s="77" t="s">
        <v>115</v>
      </c>
      <c r="B20" s="86" t="s">
        <v>39</v>
      </c>
      <c r="C20" s="110">
        <v>3000</v>
      </c>
    </row>
    <row r="21" spans="1:3" ht="15.75">
      <c r="A21" s="76" t="s">
        <v>40</v>
      </c>
      <c r="B21" s="83"/>
      <c r="C21" s="91">
        <f>C22+C29+C42+C43+C44+C48+C52+C53+C54</f>
        <v>21207000</v>
      </c>
    </row>
    <row r="22" spans="1:3" ht="15.75">
      <c r="A22" s="76" t="s">
        <v>41</v>
      </c>
      <c r="B22" s="84" t="s">
        <v>42</v>
      </c>
      <c r="C22" s="91">
        <f>SUM(C23:C28)</f>
        <v>1311000</v>
      </c>
    </row>
    <row r="23" spans="1:3" ht="15">
      <c r="A23" s="77" t="s">
        <v>43</v>
      </c>
      <c r="B23" s="83" t="s">
        <v>44</v>
      </c>
      <c r="C23" s="111">
        <v>450000</v>
      </c>
    </row>
    <row r="24" spans="1:3" ht="15">
      <c r="A24" s="77" t="s">
        <v>45</v>
      </c>
      <c r="B24" s="83" t="s">
        <v>46</v>
      </c>
      <c r="C24" s="111">
        <v>800000</v>
      </c>
    </row>
    <row r="25" spans="1:3" ht="15">
      <c r="A25" s="77" t="s">
        <v>47</v>
      </c>
      <c r="B25" s="83" t="s">
        <v>48</v>
      </c>
      <c r="C25" s="111">
        <v>60000</v>
      </c>
    </row>
    <row r="26" spans="1:3" ht="15">
      <c r="A26" s="77" t="s">
        <v>166</v>
      </c>
      <c r="B26" s="83" t="s">
        <v>110</v>
      </c>
      <c r="C26" s="111"/>
    </row>
    <row r="27" spans="1:3" ht="15">
      <c r="A27" s="77" t="s">
        <v>167</v>
      </c>
      <c r="B27" s="83" t="s">
        <v>50</v>
      </c>
      <c r="C27" s="111">
        <v>1000</v>
      </c>
    </row>
    <row r="28" spans="1:3" ht="15">
      <c r="A28" s="77" t="s">
        <v>49</v>
      </c>
      <c r="B28" s="83" t="s">
        <v>109</v>
      </c>
      <c r="C28" s="112"/>
    </row>
    <row r="29" spans="1:3" ht="15.75">
      <c r="A29" s="78" t="s">
        <v>51</v>
      </c>
      <c r="B29" s="87" t="s">
        <v>52</v>
      </c>
      <c r="C29" s="91">
        <f>SUM(C30:C41)</f>
        <v>15316000</v>
      </c>
    </row>
    <row r="30" spans="1:3" ht="15">
      <c r="A30" s="79" t="s">
        <v>53</v>
      </c>
      <c r="B30" s="85" t="s">
        <v>143</v>
      </c>
      <c r="C30" s="109">
        <v>500000</v>
      </c>
    </row>
    <row r="31" spans="1:3" ht="15">
      <c r="A31" s="79" t="s">
        <v>156</v>
      </c>
      <c r="B31" s="85" t="s">
        <v>153</v>
      </c>
      <c r="C31" s="109"/>
    </row>
    <row r="32" spans="1:3" ht="15">
      <c r="A32" s="79" t="s">
        <v>54</v>
      </c>
      <c r="B32" s="85" t="s">
        <v>55</v>
      </c>
      <c r="C32" s="109">
        <v>400000</v>
      </c>
    </row>
    <row r="33" spans="1:3" ht="15">
      <c r="A33" s="79" t="s">
        <v>56</v>
      </c>
      <c r="B33" s="88" t="s">
        <v>57</v>
      </c>
      <c r="C33" s="109">
        <v>1500000</v>
      </c>
    </row>
    <row r="34" spans="1:3" ht="15">
      <c r="A34" s="79" t="s">
        <v>58</v>
      </c>
      <c r="B34" s="88" t="s">
        <v>59</v>
      </c>
      <c r="C34" s="109">
        <v>11800000</v>
      </c>
    </row>
    <row r="35" spans="1:3" ht="15">
      <c r="A35" s="79" t="s">
        <v>60</v>
      </c>
      <c r="B35" s="88" t="s">
        <v>61</v>
      </c>
      <c r="C35" s="109">
        <v>30000</v>
      </c>
    </row>
    <row r="36" spans="1:3" ht="15">
      <c r="A36" s="79" t="s">
        <v>111</v>
      </c>
      <c r="B36" s="88" t="s">
        <v>112</v>
      </c>
      <c r="C36" s="109"/>
    </row>
    <row r="37" spans="1:3" ht="15">
      <c r="A37" s="79" t="s">
        <v>62</v>
      </c>
      <c r="B37" s="88" t="s">
        <v>63</v>
      </c>
      <c r="C37" s="109">
        <v>500000</v>
      </c>
    </row>
    <row r="38" spans="1:3" ht="15">
      <c r="A38" s="79" t="s">
        <v>64</v>
      </c>
      <c r="B38" s="88" t="s">
        <v>65</v>
      </c>
      <c r="C38" s="109">
        <v>300000</v>
      </c>
    </row>
    <row r="39" spans="1:3" ht="15">
      <c r="A39" s="79" t="s">
        <v>66</v>
      </c>
      <c r="B39" s="88" t="s">
        <v>67</v>
      </c>
      <c r="C39" s="109">
        <v>85000</v>
      </c>
    </row>
    <row r="40" spans="1:3" ht="15">
      <c r="A40" s="79" t="s">
        <v>113</v>
      </c>
      <c r="B40" s="88" t="s">
        <v>114</v>
      </c>
      <c r="C40" s="109">
        <v>1000</v>
      </c>
    </row>
    <row r="41" spans="1:3" ht="15">
      <c r="A41" s="79" t="s">
        <v>68</v>
      </c>
      <c r="B41" s="85" t="s">
        <v>69</v>
      </c>
      <c r="C41" s="109">
        <v>200000</v>
      </c>
    </row>
    <row r="42" spans="1:3" ht="15.75">
      <c r="A42" s="78" t="s">
        <v>70</v>
      </c>
      <c r="B42" s="87" t="s">
        <v>71</v>
      </c>
      <c r="C42" s="91">
        <v>1500000</v>
      </c>
    </row>
    <row r="43" spans="1:3" ht="15.75">
      <c r="A43" s="78" t="s">
        <v>72</v>
      </c>
      <c r="B43" s="89" t="s">
        <v>73</v>
      </c>
      <c r="C43" s="91">
        <v>500000</v>
      </c>
    </row>
    <row r="44" spans="1:3" ht="15.75">
      <c r="A44" s="78" t="s">
        <v>74</v>
      </c>
      <c r="B44" s="89" t="s">
        <v>75</v>
      </c>
      <c r="C44" s="91">
        <f>SUM(C45:C47)</f>
        <v>-500000</v>
      </c>
    </row>
    <row r="45" spans="1:3" ht="15">
      <c r="A45" s="79" t="s">
        <v>76</v>
      </c>
      <c r="B45" s="85" t="s">
        <v>77</v>
      </c>
      <c r="C45" s="108">
        <v>-400000</v>
      </c>
    </row>
    <row r="46" spans="1:3" ht="15">
      <c r="A46" s="79" t="s">
        <v>168</v>
      </c>
      <c r="B46" s="85" t="s">
        <v>79</v>
      </c>
      <c r="C46" s="108">
        <v>-100000</v>
      </c>
    </row>
    <row r="47" spans="1:3" ht="15">
      <c r="A47" s="79" t="s">
        <v>78</v>
      </c>
      <c r="B47" s="85" t="s">
        <v>145</v>
      </c>
      <c r="C47" s="108"/>
    </row>
    <row r="48" spans="1:3" ht="15.75">
      <c r="A48" s="78" t="s">
        <v>80</v>
      </c>
      <c r="B48" s="87" t="s">
        <v>81</v>
      </c>
      <c r="C48" s="91">
        <f>SUM(C49:C51)</f>
        <v>2600000</v>
      </c>
    </row>
    <row r="49" spans="1:3" ht="15">
      <c r="A49" s="79" t="s">
        <v>138</v>
      </c>
      <c r="B49" s="88" t="s">
        <v>120</v>
      </c>
      <c r="C49" s="109">
        <v>1000000</v>
      </c>
    </row>
    <row r="50" spans="1:3" ht="15">
      <c r="A50" s="79" t="s">
        <v>139</v>
      </c>
      <c r="B50" s="88" t="s">
        <v>140</v>
      </c>
      <c r="C50" s="109">
        <v>20000</v>
      </c>
    </row>
    <row r="51" spans="1:3" ht="15">
      <c r="A51" s="79" t="s">
        <v>82</v>
      </c>
      <c r="B51" s="88" t="s">
        <v>121</v>
      </c>
      <c r="C51" s="109">
        <v>1580000</v>
      </c>
    </row>
    <row r="52" spans="1:3" ht="15.75">
      <c r="A52" s="78" t="s">
        <v>83</v>
      </c>
      <c r="B52" s="87" t="s">
        <v>84</v>
      </c>
      <c r="C52" s="110">
        <v>380000</v>
      </c>
    </row>
    <row r="53" spans="1:3" ht="15.75">
      <c r="A53" s="78" t="s">
        <v>85</v>
      </c>
      <c r="B53" s="89" t="s">
        <v>86</v>
      </c>
      <c r="C53" s="91">
        <v>100000</v>
      </c>
    </row>
    <row r="54" spans="1:3" ht="15.75">
      <c r="A54" s="78" t="s">
        <v>147</v>
      </c>
      <c r="B54" s="89" t="s">
        <v>146</v>
      </c>
      <c r="C54" s="91"/>
    </row>
    <row r="55" spans="1:3" ht="16.5" thickBot="1">
      <c r="A55" s="80" t="s">
        <v>87</v>
      </c>
      <c r="B55" s="90"/>
      <c r="C55" s="113">
        <f>C12+C14+C20+C22+C29+C42+C43+C44+C48+C52+C53+C54</f>
        <v>33000000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</sheetData>
  <sheetProtection/>
  <printOptions/>
  <pageMargins left="0.35433070866141736" right="0.07874015748031496" top="0.2755905511811024" bottom="0.31496062992125984" header="0.1968503937007874" footer="0.35433070866141736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="60" zoomScaleNormal="60" zoomScalePageLayoutView="0" workbookViewId="0" topLeftCell="A63">
      <selection activeCell="C73" sqref="C73"/>
    </sheetView>
  </sheetViews>
  <sheetFormatPr defaultColWidth="12.28125" defaultRowHeight="12.75"/>
  <cols>
    <col min="1" max="1" width="7.7109375" style="1" customWidth="1"/>
    <col min="2" max="2" width="44.57421875" style="1" customWidth="1"/>
    <col min="3" max="3" width="16.140625" style="1" customWidth="1"/>
    <col min="4" max="4" width="17.28125" style="1" customWidth="1"/>
    <col min="5" max="5" width="16.28125" style="1" customWidth="1"/>
    <col min="6" max="6" width="16.7109375" style="1" customWidth="1"/>
    <col min="7" max="7" width="16.57421875" style="1" customWidth="1"/>
    <col min="8" max="8" width="15.421875" style="1" bestFit="1" customWidth="1"/>
    <col min="9" max="9" width="14.8515625" style="1" bestFit="1" customWidth="1"/>
    <col min="10" max="10" width="14.7109375" style="1" bestFit="1" customWidth="1"/>
    <col min="11" max="16384" width="12.28125" style="1" customWidth="1"/>
  </cols>
  <sheetData>
    <row r="1" spans="5:6" ht="18">
      <c r="E1" s="38" t="s">
        <v>117</v>
      </c>
      <c r="F1" s="11"/>
    </row>
    <row r="2" spans="5:6" ht="18">
      <c r="E2" s="38"/>
      <c r="F2" s="11"/>
    </row>
    <row r="3" spans="5:6" ht="18">
      <c r="E3" s="38"/>
      <c r="F3" s="11"/>
    </row>
    <row r="4" ht="15.75">
      <c r="G4" s="2"/>
    </row>
    <row r="5" ht="12.75" customHeight="1" hidden="1">
      <c r="F5" s="11"/>
    </row>
    <row r="6" ht="12.75" customHeight="1" hidden="1">
      <c r="F6" s="11"/>
    </row>
    <row r="7" spans="4:7" ht="12.75" customHeight="1">
      <c r="D7" s="3"/>
      <c r="E7" s="3"/>
      <c r="F7" s="12"/>
      <c r="G7" s="4"/>
    </row>
    <row r="8" spans="1:7" ht="18.75" customHeight="1">
      <c r="A8" s="44" t="s">
        <v>150</v>
      </c>
      <c r="B8" s="44"/>
      <c r="C8" s="44"/>
      <c r="D8" s="44"/>
      <c r="E8" s="44"/>
      <c r="F8" s="44"/>
      <c r="G8" s="44"/>
    </row>
    <row r="9" spans="1:7" ht="15.75" customHeight="1">
      <c r="A9" s="44" t="s">
        <v>180</v>
      </c>
      <c r="B9" s="44"/>
      <c r="C9" s="44"/>
      <c r="D9" s="44"/>
      <c r="E9" s="44"/>
      <c r="F9" s="44"/>
      <c r="G9" s="44"/>
    </row>
    <row r="10" spans="1:7" ht="12.75" customHeight="1">
      <c r="A10" s="13"/>
      <c r="B10" s="13"/>
      <c r="C10" s="13"/>
      <c r="D10" s="13"/>
      <c r="E10" s="13"/>
      <c r="F10" s="13"/>
      <c r="G10" s="13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ht="12.75" customHeight="1" thickBot="1"/>
    <row r="15" spans="1:7" ht="24" customHeight="1" thickBot="1">
      <c r="A15" s="164" t="s">
        <v>88</v>
      </c>
      <c r="B15" s="166" t="s">
        <v>89</v>
      </c>
      <c r="C15" s="164" t="s">
        <v>1</v>
      </c>
      <c r="D15" s="45" t="s">
        <v>181</v>
      </c>
      <c r="E15" s="41"/>
      <c r="F15" s="41"/>
      <c r="G15" s="42"/>
    </row>
    <row r="16" spans="1:7" ht="22.5" customHeight="1">
      <c r="A16" s="165"/>
      <c r="B16" s="167"/>
      <c r="C16" s="165"/>
      <c r="D16" s="46" t="s">
        <v>3</v>
      </c>
      <c r="E16" s="40" t="s">
        <v>4</v>
      </c>
      <c r="F16" s="46" t="s">
        <v>4</v>
      </c>
      <c r="G16" s="40" t="s">
        <v>5</v>
      </c>
    </row>
    <row r="17" spans="1:7" ht="24" customHeight="1">
      <c r="A17" s="165"/>
      <c r="B17" s="167"/>
      <c r="C17" s="165"/>
      <c r="D17" s="47"/>
      <c r="E17" s="43" t="s">
        <v>8</v>
      </c>
      <c r="F17" s="47" t="s">
        <v>9</v>
      </c>
      <c r="G17" s="43" t="s">
        <v>8</v>
      </c>
    </row>
    <row r="18" spans="1:7" ht="24" customHeight="1">
      <c r="A18" s="165"/>
      <c r="B18" s="167"/>
      <c r="C18" s="165"/>
      <c r="D18" s="47"/>
      <c r="E18" s="43"/>
      <c r="F18" s="47" t="s">
        <v>90</v>
      </c>
      <c r="G18" s="43"/>
    </row>
    <row r="19" spans="1:7" ht="24" customHeight="1">
      <c r="A19" s="165"/>
      <c r="B19" s="167"/>
      <c r="C19" s="165"/>
      <c r="D19" s="47"/>
      <c r="E19" s="43"/>
      <c r="F19" s="47" t="s">
        <v>11</v>
      </c>
      <c r="G19" s="43"/>
    </row>
    <row r="20" spans="1:7" ht="24" customHeight="1" thickBot="1">
      <c r="A20" s="165"/>
      <c r="B20" s="167"/>
      <c r="C20" s="165"/>
      <c r="D20" s="47"/>
      <c r="E20" s="43"/>
      <c r="F20" s="47" t="s">
        <v>12</v>
      </c>
      <c r="G20" s="43"/>
    </row>
    <row r="21" spans="1:10" s="33" customFormat="1" ht="23.25" customHeight="1">
      <c r="A21" s="32"/>
      <c r="B21" s="69" t="s">
        <v>91</v>
      </c>
      <c r="C21" s="32"/>
      <c r="D21" s="49">
        <f>SUM(E21:G21)</f>
        <v>105730250</v>
      </c>
      <c r="E21" s="49">
        <f>E22+E27+E30+E33+E39+E43+E49+E54+E60+E64+E69+E72+E73</f>
        <v>72575211</v>
      </c>
      <c r="F21" s="49">
        <f>F22+F27+F30+F33+F39+F43+F49+F54+F60+F64+F69+F72+F73</f>
        <v>620000</v>
      </c>
      <c r="G21" s="49">
        <f>G22+G27+G30+G33+G39+G43+G49+G54+G60+G64+G69+G72+G73</f>
        <v>32535039</v>
      </c>
      <c r="J21" s="114"/>
    </row>
    <row r="22" spans="1:7" s="36" customFormat="1" ht="23.25" customHeight="1">
      <c r="A22" s="34">
        <v>1</v>
      </c>
      <c r="B22" s="70" t="s">
        <v>101</v>
      </c>
      <c r="C22" s="35"/>
      <c r="D22" s="50">
        <f>SUM(E22:G22)</f>
        <v>7505282</v>
      </c>
      <c r="E22" s="50">
        <f>SUM(E23:E26)</f>
        <v>4233282</v>
      </c>
      <c r="F22" s="50">
        <f>SUM(F23:F26)</f>
        <v>450000</v>
      </c>
      <c r="G22" s="50">
        <f>SUM(G23:G26)</f>
        <v>2822000</v>
      </c>
    </row>
    <row r="23" spans="1:7" s="36" customFormat="1" ht="23.25" customHeight="1">
      <c r="A23" s="37"/>
      <c r="B23" s="68" t="s">
        <v>130</v>
      </c>
      <c r="C23" s="7" t="s">
        <v>131</v>
      </c>
      <c r="D23" s="50">
        <f aca="true" t="shared" si="0" ref="D23:D71">SUM(E23:G23)</f>
        <v>4683282</v>
      </c>
      <c r="E23" s="51">
        <v>4233282</v>
      </c>
      <c r="F23" s="51">
        <v>450000</v>
      </c>
      <c r="G23" s="51"/>
    </row>
    <row r="24" spans="1:7" s="36" customFormat="1" ht="23.25" customHeight="1">
      <c r="A24" s="37"/>
      <c r="B24" s="68" t="s">
        <v>93</v>
      </c>
      <c r="C24" s="7" t="s">
        <v>134</v>
      </c>
      <c r="D24" s="50">
        <f t="shared" si="0"/>
        <v>2772000</v>
      </c>
      <c r="E24" s="51"/>
      <c r="F24" s="51"/>
      <c r="G24" s="52">
        <v>2772000</v>
      </c>
    </row>
    <row r="25" spans="1:7" s="36" customFormat="1" ht="23.25" customHeight="1">
      <c r="A25" s="37"/>
      <c r="B25" s="68" t="s">
        <v>160</v>
      </c>
      <c r="C25" s="7">
        <v>42</v>
      </c>
      <c r="D25" s="50">
        <f t="shared" si="0"/>
        <v>50000</v>
      </c>
      <c r="E25" s="51"/>
      <c r="F25" s="51"/>
      <c r="G25" s="52">
        <v>50000</v>
      </c>
    </row>
    <row r="26" spans="1:7" s="36" customFormat="1" ht="23.25" customHeight="1">
      <c r="A26" s="37"/>
      <c r="B26" s="68" t="s">
        <v>163</v>
      </c>
      <c r="C26" s="7" t="s">
        <v>164</v>
      </c>
      <c r="D26" s="50">
        <f t="shared" si="0"/>
        <v>0</v>
      </c>
      <c r="E26" s="51"/>
      <c r="F26" s="51"/>
      <c r="G26" s="52"/>
    </row>
    <row r="27" spans="1:7" s="38" customFormat="1" ht="23.25" customHeight="1">
      <c r="A27" s="34">
        <v>2</v>
      </c>
      <c r="B27" s="70" t="s">
        <v>102</v>
      </c>
      <c r="C27" s="8"/>
      <c r="D27" s="50">
        <f t="shared" si="0"/>
        <v>640000</v>
      </c>
      <c r="E27" s="50">
        <f>SUM(E28:E29)</f>
        <v>0</v>
      </c>
      <c r="F27" s="50">
        <f>SUM(F28:F29)</f>
        <v>0</v>
      </c>
      <c r="G27" s="50">
        <f>SUM(G28:G29)</f>
        <v>640000</v>
      </c>
    </row>
    <row r="28" spans="1:7" s="36" customFormat="1" ht="23.25" customHeight="1">
      <c r="A28" s="37"/>
      <c r="B28" s="68" t="s">
        <v>130</v>
      </c>
      <c r="C28" s="7" t="s">
        <v>135</v>
      </c>
      <c r="D28" s="50">
        <f t="shared" si="0"/>
        <v>600000</v>
      </c>
      <c r="E28" s="53"/>
      <c r="F28" s="53"/>
      <c r="G28" s="51">
        <v>600000</v>
      </c>
    </row>
    <row r="29" spans="1:7" s="36" customFormat="1" ht="23.25" customHeight="1">
      <c r="A29" s="37"/>
      <c r="B29" s="68" t="s">
        <v>93</v>
      </c>
      <c r="C29" s="7">
        <v>10</v>
      </c>
      <c r="D29" s="50">
        <f t="shared" si="0"/>
        <v>40000</v>
      </c>
      <c r="E29" s="53"/>
      <c r="F29" s="53"/>
      <c r="G29" s="51">
        <v>40000</v>
      </c>
    </row>
    <row r="30" spans="1:7" s="36" customFormat="1" ht="23.25" customHeight="1">
      <c r="A30" s="39">
        <v>3</v>
      </c>
      <c r="B30" s="71" t="s">
        <v>103</v>
      </c>
      <c r="C30" s="6"/>
      <c r="D30" s="50">
        <f t="shared" si="0"/>
        <v>721692</v>
      </c>
      <c r="E30" s="50">
        <f>SUM(E31:E32)</f>
        <v>721692</v>
      </c>
      <c r="F30" s="50">
        <f>SUM(F31:F32)</f>
        <v>0</v>
      </c>
      <c r="G30" s="50">
        <f>SUM(G31:G32)</f>
        <v>0</v>
      </c>
    </row>
    <row r="31" spans="1:7" s="36" customFormat="1" ht="23.25" customHeight="1">
      <c r="A31" s="37"/>
      <c r="B31" s="68" t="s">
        <v>130</v>
      </c>
      <c r="C31" s="7" t="s">
        <v>131</v>
      </c>
      <c r="D31" s="50">
        <f t="shared" si="0"/>
        <v>320000</v>
      </c>
      <c r="E31" s="51">
        <v>320000</v>
      </c>
      <c r="F31" s="51"/>
      <c r="G31" s="51"/>
    </row>
    <row r="32" spans="1:7" s="36" customFormat="1" ht="23.25" customHeight="1">
      <c r="A32" s="37"/>
      <c r="B32" s="68" t="s">
        <v>93</v>
      </c>
      <c r="C32" s="7" t="s">
        <v>23</v>
      </c>
      <c r="D32" s="50">
        <f t="shared" si="0"/>
        <v>401692</v>
      </c>
      <c r="E32" s="51">
        <v>401692</v>
      </c>
      <c r="F32" s="51"/>
      <c r="G32" s="51"/>
    </row>
    <row r="33" spans="1:7" s="36" customFormat="1" ht="23.25" customHeight="1">
      <c r="A33" s="34">
        <v>4</v>
      </c>
      <c r="B33" s="70" t="s">
        <v>95</v>
      </c>
      <c r="C33" s="6"/>
      <c r="D33" s="50">
        <f>SUM(E33:G33)</f>
        <v>53780286</v>
      </c>
      <c r="E33" s="50">
        <f>SUM(E34:E38)</f>
        <v>52007286</v>
      </c>
      <c r="F33" s="50">
        <f>SUM(F34:F38)</f>
        <v>140000</v>
      </c>
      <c r="G33" s="50">
        <f>SUM(G34:G38)</f>
        <v>1633000</v>
      </c>
    </row>
    <row r="34" spans="1:8" s="36" customFormat="1" ht="23.25" customHeight="1">
      <c r="A34" s="37"/>
      <c r="B34" s="68" t="s">
        <v>130</v>
      </c>
      <c r="C34" s="7" t="s">
        <v>131</v>
      </c>
      <c r="D34" s="50">
        <f t="shared" si="0"/>
        <v>42588563</v>
      </c>
      <c r="E34" s="51">
        <v>42398563</v>
      </c>
      <c r="F34" s="51"/>
      <c r="G34" s="51">
        <v>190000</v>
      </c>
      <c r="H34" s="92"/>
    </row>
    <row r="35" spans="1:7" s="36" customFormat="1" ht="23.25" customHeight="1">
      <c r="A35" s="37"/>
      <c r="B35" s="68" t="s">
        <v>93</v>
      </c>
      <c r="C35" s="7" t="s">
        <v>23</v>
      </c>
      <c r="D35" s="50">
        <f t="shared" si="0"/>
        <v>9679569</v>
      </c>
      <c r="E35" s="51">
        <v>8096569</v>
      </c>
      <c r="F35" s="51">
        <v>140000</v>
      </c>
      <c r="G35" s="51">
        <v>1443000</v>
      </c>
    </row>
    <row r="36" spans="1:8" s="36" customFormat="1" ht="23.25" customHeight="1">
      <c r="A36" s="34"/>
      <c r="B36" s="68" t="s">
        <v>96</v>
      </c>
      <c r="C36" s="7">
        <v>40</v>
      </c>
      <c r="D36" s="50">
        <f t="shared" si="0"/>
        <v>327220</v>
      </c>
      <c r="E36" s="51">
        <v>327220</v>
      </c>
      <c r="F36" s="51"/>
      <c r="G36" s="51"/>
      <c r="H36" s="92"/>
    </row>
    <row r="37" spans="1:8" s="36" customFormat="1" ht="23.25" customHeight="1">
      <c r="A37" s="34"/>
      <c r="B37" s="68" t="s">
        <v>189</v>
      </c>
      <c r="C37" s="7" t="s">
        <v>187</v>
      </c>
      <c r="D37" s="50">
        <f t="shared" si="0"/>
        <v>31175</v>
      </c>
      <c r="E37" s="51">
        <v>31175</v>
      </c>
      <c r="F37" s="51"/>
      <c r="G37" s="51"/>
      <c r="H37" s="92"/>
    </row>
    <row r="38" spans="1:7" s="36" customFormat="1" ht="23.25" customHeight="1">
      <c r="A38" s="34"/>
      <c r="B38" s="68" t="s">
        <v>163</v>
      </c>
      <c r="C38" s="7" t="s">
        <v>164</v>
      </c>
      <c r="D38" s="50">
        <f t="shared" si="0"/>
        <v>1153759</v>
      </c>
      <c r="E38" s="51">
        <v>1153759</v>
      </c>
      <c r="F38" s="51"/>
      <c r="G38" s="51"/>
    </row>
    <row r="39" spans="1:7" s="148" customFormat="1" ht="23.25" customHeight="1">
      <c r="A39" s="144">
        <v>5</v>
      </c>
      <c r="B39" s="145" t="s">
        <v>92</v>
      </c>
      <c r="C39" s="146"/>
      <c r="D39" s="147">
        <f>SUM(D40:D42)</f>
        <v>4195011</v>
      </c>
      <c r="E39" s="147">
        <f>SUM(E40:E42)</f>
        <v>4195011</v>
      </c>
      <c r="F39" s="147">
        <f>SUM(F40:F42)</f>
        <v>0</v>
      </c>
      <c r="G39" s="147">
        <f>SUM(G40:G42)</f>
        <v>0</v>
      </c>
    </row>
    <row r="40" spans="1:7" s="36" customFormat="1" ht="23.25" customHeight="1">
      <c r="A40" s="37"/>
      <c r="B40" s="68" t="s">
        <v>130</v>
      </c>
      <c r="C40" s="7" t="s">
        <v>131</v>
      </c>
      <c r="D40" s="50">
        <f t="shared" si="0"/>
        <v>1314000</v>
      </c>
      <c r="E40" s="51">
        <v>1314000</v>
      </c>
      <c r="F40" s="51"/>
      <c r="G40" s="51"/>
    </row>
    <row r="41" spans="1:7" s="36" customFormat="1" ht="23.25" customHeight="1">
      <c r="A41" s="37"/>
      <c r="B41" s="68" t="s">
        <v>93</v>
      </c>
      <c r="C41" s="7" t="s">
        <v>23</v>
      </c>
      <c r="D41" s="50">
        <f t="shared" si="0"/>
        <v>2881011</v>
      </c>
      <c r="E41" s="51">
        <v>2881011</v>
      </c>
      <c r="F41" s="51"/>
      <c r="G41" s="51"/>
    </row>
    <row r="42" spans="1:7" s="36" customFormat="1" ht="23.25" customHeight="1">
      <c r="A42" s="37"/>
      <c r="B42" s="68" t="s">
        <v>94</v>
      </c>
      <c r="C42" s="7">
        <v>43</v>
      </c>
      <c r="D42" s="50">
        <f t="shared" si="0"/>
        <v>0</v>
      </c>
      <c r="E42" s="51"/>
      <c r="F42" s="51"/>
      <c r="G42" s="51"/>
    </row>
    <row r="43" spans="1:7" s="36" customFormat="1" ht="23.25" customHeight="1">
      <c r="A43" s="34">
        <v>6</v>
      </c>
      <c r="B43" s="70" t="s">
        <v>97</v>
      </c>
      <c r="C43" s="6"/>
      <c r="D43" s="50">
        <f t="shared" si="0"/>
        <v>10004338</v>
      </c>
      <c r="E43" s="50">
        <f>SUM(E44:E48)</f>
        <v>8745338</v>
      </c>
      <c r="F43" s="50">
        <f>SUM(F44:F48)</f>
        <v>0</v>
      </c>
      <c r="G43" s="50">
        <f>SUM(G44:G48)</f>
        <v>1259000</v>
      </c>
    </row>
    <row r="44" spans="1:8" s="36" customFormat="1" ht="23.25" customHeight="1">
      <c r="A44" s="37"/>
      <c r="B44" s="68" t="s">
        <v>130</v>
      </c>
      <c r="C44" s="7" t="s">
        <v>131</v>
      </c>
      <c r="D44" s="50">
        <f t="shared" si="0"/>
        <v>2975285</v>
      </c>
      <c r="E44" s="51">
        <v>2969285</v>
      </c>
      <c r="F44" s="51"/>
      <c r="G44" s="51">
        <v>6000</v>
      </c>
      <c r="H44" s="92"/>
    </row>
    <row r="45" spans="1:7" s="36" customFormat="1" ht="23.25" customHeight="1">
      <c r="A45" s="37"/>
      <c r="B45" s="68" t="s">
        <v>93</v>
      </c>
      <c r="C45" s="7" t="s">
        <v>23</v>
      </c>
      <c r="D45" s="50">
        <f t="shared" si="0"/>
        <v>6977680</v>
      </c>
      <c r="E45" s="51">
        <v>5730680</v>
      </c>
      <c r="F45" s="51"/>
      <c r="G45" s="51">
        <v>1247000</v>
      </c>
    </row>
    <row r="46" spans="1:7" s="36" customFormat="1" ht="23.25" customHeight="1">
      <c r="A46" s="37"/>
      <c r="B46" s="68" t="s">
        <v>96</v>
      </c>
      <c r="C46" s="7">
        <v>40</v>
      </c>
      <c r="D46" s="50">
        <f t="shared" si="0"/>
        <v>6000</v>
      </c>
      <c r="E46" s="51"/>
      <c r="F46" s="51"/>
      <c r="G46" s="51">
        <v>6000</v>
      </c>
    </row>
    <row r="47" spans="1:7" s="36" customFormat="1" ht="23.25" customHeight="1">
      <c r="A47" s="37"/>
      <c r="B47" s="68" t="s">
        <v>98</v>
      </c>
      <c r="C47" s="7">
        <v>42</v>
      </c>
      <c r="D47" s="50">
        <f t="shared" si="0"/>
        <v>45373</v>
      </c>
      <c r="E47" s="51">
        <v>45373</v>
      </c>
      <c r="F47" s="51"/>
      <c r="G47" s="51"/>
    </row>
    <row r="48" spans="1:7" s="36" customFormat="1" ht="23.25" customHeight="1">
      <c r="A48" s="37"/>
      <c r="B48" s="68" t="s">
        <v>163</v>
      </c>
      <c r="C48" s="7" t="s">
        <v>164</v>
      </c>
      <c r="D48" s="50">
        <f t="shared" si="0"/>
        <v>0</v>
      </c>
      <c r="E48" s="51"/>
      <c r="F48" s="51"/>
      <c r="G48" s="51"/>
    </row>
    <row r="49" spans="1:7" s="36" customFormat="1" ht="23.25" customHeight="1">
      <c r="A49" s="34">
        <v>7</v>
      </c>
      <c r="B49" s="70" t="s">
        <v>107</v>
      </c>
      <c r="C49" s="7"/>
      <c r="D49" s="50">
        <f t="shared" si="0"/>
        <v>6285809</v>
      </c>
      <c r="E49" s="50">
        <f>SUM(E50:E52)</f>
        <v>0</v>
      </c>
      <c r="F49" s="50">
        <f>SUM(F50:F52)</f>
        <v>30000</v>
      </c>
      <c r="G49" s="50">
        <f>SUM(G50:G53)</f>
        <v>6255809</v>
      </c>
    </row>
    <row r="50" spans="1:7" s="36" customFormat="1" ht="23.25" customHeight="1">
      <c r="A50" s="34"/>
      <c r="B50" s="72" t="s">
        <v>130</v>
      </c>
      <c r="C50" s="7" t="s">
        <v>135</v>
      </c>
      <c r="D50" s="50">
        <f t="shared" si="0"/>
        <v>253000</v>
      </c>
      <c r="E50" s="53"/>
      <c r="F50" s="53">
        <v>3000</v>
      </c>
      <c r="G50" s="53">
        <v>250000</v>
      </c>
    </row>
    <row r="51" spans="1:7" s="36" customFormat="1" ht="23.25" customHeight="1">
      <c r="A51" s="34"/>
      <c r="B51" s="68" t="s">
        <v>93</v>
      </c>
      <c r="C51" s="7" t="s">
        <v>23</v>
      </c>
      <c r="D51" s="50">
        <f t="shared" si="0"/>
        <v>777000</v>
      </c>
      <c r="E51" s="51"/>
      <c r="F51" s="51">
        <v>27000</v>
      </c>
      <c r="G51" s="51">
        <v>750000</v>
      </c>
    </row>
    <row r="52" spans="1:7" s="36" customFormat="1" ht="23.25" customHeight="1">
      <c r="A52" s="34"/>
      <c r="B52" s="68" t="s">
        <v>108</v>
      </c>
      <c r="C52" s="7" t="s">
        <v>86</v>
      </c>
      <c r="D52" s="50">
        <f t="shared" si="0"/>
        <v>2000000</v>
      </c>
      <c r="E52" s="51"/>
      <c r="F52" s="51"/>
      <c r="G52" s="51">
        <v>2000000</v>
      </c>
    </row>
    <row r="53" spans="1:7" s="36" customFormat="1" ht="23.25" customHeight="1">
      <c r="A53" s="37"/>
      <c r="B53" s="68" t="s">
        <v>163</v>
      </c>
      <c r="C53" s="7" t="s">
        <v>164</v>
      </c>
      <c r="D53" s="50">
        <f>SUM(E53:G53)</f>
        <v>3255809</v>
      </c>
      <c r="E53" s="51"/>
      <c r="F53" s="51"/>
      <c r="G53" s="51">
        <v>3255809</v>
      </c>
    </row>
    <row r="54" spans="1:7" s="36" customFormat="1" ht="23.25" customHeight="1">
      <c r="A54" s="34">
        <v>8</v>
      </c>
      <c r="B54" s="70" t="s">
        <v>99</v>
      </c>
      <c r="C54" s="6"/>
      <c r="D54" s="50">
        <f t="shared" si="0"/>
        <v>4839291</v>
      </c>
      <c r="E54" s="50">
        <f>SUM(E55:E59)</f>
        <v>2500291</v>
      </c>
      <c r="F54" s="50">
        <f>SUM(F55:F59)</f>
        <v>0</v>
      </c>
      <c r="G54" s="50">
        <f>SUM(G55:G59)</f>
        <v>2339000</v>
      </c>
    </row>
    <row r="55" spans="1:7" s="36" customFormat="1" ht="23.25" customHeight="1">
      <c r="A55" s="37"/>
      <c r="B55" s="68" t="s">
        <v>130</v>
      </c>
      <c r="C55" s="7" t="s">
        <v>131</v>
      </c>
      <c r="D55" s="50">
        <f t="shared" si="0"/>
        <v>3126500</v>
      </c>
      <c r="E55" s="53">
        <v>1258500</v>
      </c>
      <c r="F55" s="51"/>
      <c r="G55" s="51">
        <v>1868000</v>
      </c>
    </row>
    <row r="56" spans="1:7" s="36" customFormat="1" ht="23.25" customHeight="1">
      <c r="A56" s="35"/>
      <c r="B56" s="68" t="s">
        <v>93</v>
      </c>
      <c r="C56" s="7" t="s">
        <v>23</v>
      </c>
      <c r="D56" s="50">
        <f t="shared" si="0"/>
        <v>829807</v>
      </c>
      <c r="E56" s="51">
        <v>359807</v>
      </c>
      <c r="F56" s="56"/>
      <c r="G56" s="51">
        <v>470000</v>
      </c>
    </row>
    <row r="57" spans="1:7" s="36" customFormat="1" ht="23.25" customHeight="1">
      <c r="A57" s="35"/>
      <c r="B57" s="68" t="s">
        <v>122</v>
      </c>
      <c r="C57" s="7">
        <v>42</v>
      </c>
      <c r="D57" s="50">
        <f t="shared" si="0"/>
        <v>1000</v>
      </c>
      <c r="E57" s="35"/>
      <c r="F57" s="51"/>
      <c r="G57" s="51">
        <v>1000</v>
      </c>
    </row>
    <row r="58" spans="1:7" s="36" customFormat="1" ht="23.25" customHeight="1">
      <c r="A58" s="35"/>
      <c r="B58" s="68" t="s">
        <v>100</v>
      </c>
      <c r="C58" s="7">
        <v>45</v>
      </c>
      <c r="D58" s="50">
        <f t="shared" si="0"/>
        <v>872784</v>
      </c>
      <c r="E58" s="51">
        <v>872784</v>
      </c>
      <c r="F58" s="51"/>
      <c r="G58" s="51"/>
    </row>
    <row r="59" spans="1:7" s="36" customFormat="1" ht="23.25" customHeight="1">
      <c r="A59" s="35"/>
      <c r="B59" s="68" t="s">
        <v>163</v>
      </c>
      <c r="C59" s="7" t="s">
        <v>164</v>
      </c>
      <c r="D59" s="50">
        <f t="shared" si="0"/>
        <v>9200</v>
      </c>
      <c r="E59" s="51">
        <v>9200</v>
      </c>
      <c r="F59" s="51"/>
      <c r="G59" s="51"/>
    </row>
    <row r="60" spans="1:7" s="36" customFormat="1" ht="23.25" customHeight="1">
      <c r="A60" s="34">
        <v>9</v>
      </c>
      <c r="B60" s="70" t="s">
        <v>137</v>
      </c>
      <c r="C60" s="6"/>
      <c r="D60" s="50">
        <f t="shared" si="0"/>
        <v>15108103</v>
      </c>
      <c r="E60" s="50">
        <f>SUM(E61:E63)</f>
        <v>0</v>
      </c>
      <c r="F60" s="50">
        <f>SUM(F61:F63)</f>
        <v>0</v>
      </c>
      <c r="G60" s="50">
        <f>SUM(G61:G63)</f>
        <v>15108103</v>
      </c>
    </row>
    <row r="61" spans="1:7" s="36" customFormat="1" ht="23.25" customHeight="1">
      <c r="A61" s="34"/>
      <c r="B61" s="68" t="s">
        <v>130</v>
      </c>
      <c r="C61" s="7" t="s">
        <v>131</v>
      </c>
      <c r="D61" s="50">
        <f t="shared" si="0"/>
        <v>1883000</v>
      </c>
      <c r="E61" s="53"/>
      <c r="F61" s="53"/>
      <c r="G61" s="51">
        <v>1883000</v>
      </c>
    </row>
    <row r="62" spans="1:7" s="36" customFormat="1" ht="23.25" customHeight="1">
      <c r="A62" s="35"/>
      <c r="B62" s="68" t="s">
        <v>93</v>
      </c>
      <c r="C62" s="7" t="s">
        <v>23</v>
      </c>
      <c r="D62" s="50">
        <f t="shared" si="0"/>
        <v>13091200</v>
      </c>
      <c r="E62" s="53"/>
      <c r="F62" s="53"/>
      <c r="G62" s="51">
        <v>13091200</v>
      </c>
    </row>
    <row r="63" spans="1:7" s="36" customFormat="1" ht="23.25" customHeight="1">
      <c r="A63" s="35"/>
      <c r="B63" s="68" t="s">
        <v>163</v>
      </c>
      <c r="C63" s="7" t="s">
        <v>164</v>
      </c>
      <c r="D63" s="50">
        <f t="shared" si="0"/>
        <v>133903</v>
      </c>
      <c r="E63" s="53"/>
      <c r="F63" s="53"/>
      <c r="G63" s="51">
        <v>133903</v>
      </c>
    </row>
    <row r="64" spans="1:7" s="36" customFormat="1" ht="23.25" customHeight="1">
      <c r="A64" s="34">
        <v>10</v>
      </c>
      <c r="B64" s="70" t="s">
        <v>104</v>
      </c>
      <c r="C64" s="6"/>
      <c r="D64" s="50">
        <f t="shared" si="0"/>
        <v>1241097</v>
      </c>
      <c r="E64" s="50">
        <f>SUM(E65:E68)</f>
        <v>172311</v>
      </c>
      <c r="F64" s="50">
        <f>SUM(F65:F68)</f>
        <v>0</v>
      </c>
      <c r="G64" s="50">
        <f>SUM(G65:G68)</f>
        <v>1068786</v>
      </c>
    </row>
    <row r="65" spans="1:7" s="36" customFormat="1" ht="23.25" customHeight="1">
      <c r="A65" s="34"/>
      <c r="B65" s="68" t="s">
        <v>136</v>
      </c>
      <c r="C65" s="7" t="s">
        <v>135</v>
      </c>
      <c r="D65" s="50">
        <f t="shared" si="0"/>
        <v>0</v>
      </c>
      <c r="E65" s="50"/>
      <c r="F65" s="50"/>
      <c r="G65" s="53"/>
    </row>
    <row r="66" spans="1:7" s="36" customFormat="1" ht="23.25" customHeight="1">
      <c r="A66" s="37"/>
      <c r="B66" s="68" t="s">
        <v>93</v>
      </c>
      <c r="C66" s="7" t="s">
        <v>23</v>
      </c>
      <c r="D66" s="50">
        <f t="shared" si="0"/>
        <v>591097</v>
      </c>
      <c r="E66" s="53">
        <v>172311</v>
      </c>
      <c r="F66" s="53"/>
      <c r="G66" s="51">
        <v>418786</v>
      </c>
    </row>
    <row r="67" spans="1:7" s="36" customFormat="1" ht="23.25" customHeight="1">
      <c r="A67" s="37"/>
      <c r="B67" s="68" t="s">
        <v>105</v>
      </c>
      <c r="C67" s="9" t="s">
        <v>118</v>
      </c>
      <c r="D67" s="50">
        <f t="shared" si="0"/>
        <v>650000</v>
      </c>
      <c r="E67" s="53"/>
      <c r="F67" s="53"/>
      <c r="G67" s="51">
        <v>650000</v>
      </c>
    </row>
    <row r="68" spans="1:7" s="36" customFormat="1" ht="23.25" customHeight="1">
      <c r="A68" s="37"/>
      <c r="B68" s="68" t="s">
        <v>163</v>
      </c>
      <c r="C68" s="7" t="s">
        <v>164</v>
      </c>
      <c r="D68" s="50">
        <f t="shared" si="0"/>
        <v>0</v>
      </c>
      <c r="E68" s="53"/>
      <c r="F68" s="53"/>
      <c r="G68" s="51"/>
    </row>
    <row r="69" spans="1:7" s="36" customFormat="1" ht="23.25" customHeight="1">
      <c r="A69" s="34">
        <v>11</v>
      </c>
      <c r="B69" s="70" t="s">
        <v>106</v>
      </c>
      <c r="C69" s="6"/>
      <c r="D69" s="50">
        <f t="shared" si="0"/>
        <v>1105000</v>
      </c>
      <c r="E69" s="50">
        <f>SUM(E70:E71)</f>
        <v>0</v>
      </c>
      <c r="F69" s="50">
        <f>SUM(F70:F71)</f>
        <v>0</v>
      </c>
      <c r="G69" s="50">
        <f>SUM(G70:G71)</f>
        <v>1105000</v>
      </c>
    </row>
    <row r="70" spans="1:7" s="36" customFormat="1" ht="23.25" customHeight="1">
      <c r="A70" s="37"/>
      <c r="B70" s="68" t="s">
        <v>130</v>
      </c>
      <c r="C70" s="7" t="s">
        <v>131</v>
      </c>
      <c r="D70" s="50">
        <f t="shared" si="0"/>
        <v>885000</v>
      </c>
      <c r="E70" s="51"/>
      <c r="F70" s="53"/>
      <c r="G70" s="51">
        <v>885000</v>
      </c>
    </row>
    <row r="71" spans="1:7" s="36" customFormat="1" ht="23.25" customHeight="1">
      <c r="A71" s="37"/>
      <c r="B71" s="68" t="s">
        <v>93</v>
      </c>
      <c r="C71" s="7" t="s">
        <v>23</v>
      </c>
      <c r="D71" s="50">
        <f t="shared" si="0"/>
        <v>220000</v>
      </c>
      <c r="E71" s="51"/>
      <c r="F71" s="53"/>
      <c r="G71" s="51">
        <v>220000</v>
      </c>
    </row>
    <row r="72" spans="1:7" s="36" customFormat="1" ht="23.25" customHeight="1">
      <c r="A72" s="149">
        <v>13</v>
      </c>
      <c r="B72" s="150" t="s">
        <v>161</v>
      </c>
      <c r="C72" s="151" t="s">
        <v>190</v>
      </c>
      <c r="D72" s="152">
        <f>SUM(E72:G72)</f>
        <v>289341</v>
      </c>
      <c r="E72" s="152"/>
      <c r="F72" s="152"/>
      <c r="G72" s="153">
        <v>289341</v>
      </c>
    </row>
    <row r="73" spans="1:7" s="36" customFormat="1" ht="23.25" customHeight="1">
      <c r="A73" s="154">
        <v>14</v>
      </c>
      <c r="B73" s="155" t="s">
        <v>188</v>
      </c>
      <c r="C73" s="156"/>
      <c r="D73" s="157">
        <f>G73+F73+E73</f>
        <v>15000</v>
      </c>
      <c r="E73" s="157"/>
      <c r="F73" s="157"/>
      <c r="G73" s="158">
        <f>SUM(G74:G76)</f>
        <v>15000</v>
      </c>
    </row>
    <row r="74" spans="1:7" ht="22.5" customHeight="1">
      <c r="A74" s="159"/>
      <c r="B74" s="168" t="s">
        <v>93</v>
      </c>
      <c r="C74" s="159" t="s">
        <v>23</v>
      </c>
      <c r="D74" s="157">
        <f>G74+F74+E74</f>
        <v>15000</v>
      </c>
      <c r="E74" s="160"/>
      <c r="F74" s="160"/>
      <c r="G74" s="161">
        <v>15000</v>
      </c>
    </row>
    <row r="75" spans="1:7" ht="28.5" customHeight="1">
      <c r="A75" s="159"/>
      <c r="B75" s="162"/>
      <c r="C75" s="159"/>
      <c r="D75" s="157"/>
      <c r="E75" s="160"/>
      <c r="F75" s="160"/>
      <c r="G75" s="160"/>
    </row>
    <row r="76" spans="1:7" ht="12.75" customHeight="1">
      <c r="A76" s="159"/>
      <c r="B76" s="159"/>
      <c r="C76" s="159"/>
      <c r="D76" s="159"/>
      <c r="E76" s="160"/>
      <c r="F76" s="160"/>
      <c r="G76" s="160"/>
    </row>
    <row r="77" spans="4:7" ht="12.75" customHeight="1">
      <c r="D77" s="3"/>
      <c r="E77" s="3"/>
      <c r="F77" s="3"/>
      <c r="G77" s="3"/>
    </row>
    <row r="78" spans="4:7" ht="12.75" customHeight="1">
      <c r="D78" s="3"/>
      <c r="E78" s="3"/>
      <c r="F78" s="3"/>
      <c r="G78" s="3"/>
    </row>
    <row r="79" ht="12.75" customHeight="1" thickBot="1"/>
    <row r="80" spans="2:7" ht="21" customHeight="1">
      <c r="B80" s="96" t="s">
        <v>21</v>
      </c>
      <c r="C80" s="97" t="s">
        <v>14</v>
      </c>
      <c r="D80" s="54">
        <f>SUM(D81:D87)</f>
        <v>105730250</v>
      </c>
      <c r="E80" s="54">
        <f>SUM(E81:E87)</f>
        <v>72575211</v>
      </c>
      <c r="F80" s="54">
        <f>SUM(F81:F87)</f>
        <v>620000</v>
      </c>
      <c r="G80" s="65">
        <f>SUM(G81:G87)</f>
        <v>32535039</v>
      </c>
    </row>
    <row r="81" spans="2:7" ht="16.5" customHeight="1">
      <c r="B81" s="98" t="s">
        <v>133</v>
      </c>
      <c r="C81" s="93" t="s">
        <v>131</v>
      </c>
      <c r="D81" s="55">
        <f>SUM(E81:G81)</f>
        <v>58628630</v>
      </c>
      <c r="E81" s="55">
        <f>E23+E28+E31+E34+E40+E44+E50+E55+E61+E65+E70</f>
        <v>52493630</v>
      </c>
      <c r="F81" s="55">
        <f>F23+F28+F31+F34+F40+F44+F50+F55+F61+F65+F70</f>
        <v>453000</v>
      </c>
      <c r="G81" s="66">
        <f>G23+G28+G31+G34+G40+G44+G50+G55+G61+G65+G70</f>
        <v>5682000</v>
      </c>
    </row>
    <row r="82" spans="2:8" ht="18" customHeight="1">
      <c r="B82" s="98" t="s">
        <v>22</v>
      </c>
      <c r="C82" s="93" t="s">
        <v>134</v>
      </c>
      <c r="D82" s="55">
        <f aca="true" t="shared" si="1" ref="D82:D87">SUM(E82:G82)</f>
        <v>38276056</v>
      </c>
      <c r="E82" s="55">
        <f>E24+E29+E32+E35+E41+E45+E51+E56+E62+E66+E71+E74</f>
        <v>17642070</v>
      </c>
      <c r="F82" s="55">
        <f>F24+F29+F32+F35+F41+F45+F51+F56+F62+F66+F71+F74</f>
        <v>167000</v>
      </c>
      <c r="G82" s="55">
        <f>G24+G29+G32+G35+G41+G45+G51+G56+G62+G66+G71+G74</f>
        <v>20466986</v>
      </c>
      <c r="H82" s="3"/>
    </row>
    <row r="83" spans="2:7" ht="18" customHeight="1">
      <c r="B83" s="98" t="s">
        <v>165</v>
      </c>
      <c r="C83" s="94" t="s">
        <v>81</v>
      </c>
      <c r="D83" s="55">
        <f t="shared" si="1"/>
        <v>333220</v>
      </c>
      <c r="E83" s="55">
        <f>E46+E36</f>
        <v>327220</v>
      </c>
      <c r="F83" s="55">
        <f>F46</f>
        <v>0</v>
      </c>
      <c r="G83" s="66">
        <f>G46</f>
        <v>6000</v>
      </c>
    </row>
    <row r="84" spans="2:7" ht="18.75" customHeight="1">
      <c r="B84" s="98" t="s">
        <v>144</v>
      </c>
      <c r="C84" s="94" t="s">
        <v>142</v>
      </c>
      <c r="D84" s="55">
        <f t="shared" si="1"/>
        <v>96373</v>
      </c>
      <c r="E84" s="55">
        <f>E25+E47+E57</f>
        <v>45373</v>
      </c>
      <c r="F84" s="55">
        <f>F25+F47+F57</f>
        <v>0</v>
      </c>
      <c r="G84" s="66">
        <f>G25+G47+G57</f>
        <v>51000</v>
      </c>
    </row>
    <row r="85" spans="2:7" ht="18" customHeight="1">
      <c r="B85" s="99" t="s">
        <v>24</v>
      </c>
      <c r="C85" s="93" t="s">
        <v>132</v>
      </c>
      <c r="D85" s="55">
        <f t="shared" si="1"/>
        <v>3553959</v>
      </c>
      <c r="E85" s="55">
        <f>E42+E52+E58+E67+E37</f>
        <v>903959</v>
      </c>
      <c r="F85" s="55">
        <f>F42+F52+F58+F67+F37</f>
        <v>0</v>
      </c>
      <c r="G85" s="55">
        <f>G42+G52+G58+G67+G37</f>
        <v>2650000</v>
      </c>
    </row>
    <row r="86" spans="2:7" ht="18" customHeight="1">
      <c r="B86" s="98" t="s">
        <v>25</v>
      </c>
      <c r="C86" s="93" t="s">
        <v>26</v>
      </c>
      <c r="D86" s="55">
        <f t="shared" si="1"/>
        <v>4552671</v>
      </c>
      <c r="E86" s="95">
        <f>E26+E38+E48+E59+E63+E68</f>
        <v>1162959</v>
      </c>
      <c r="F86" s="95">
        <f>F26+F38+F48+F59+F63+F68</f>
        <v>0</v>
      </c>
      <c r="G86" s="67">
        <f>G26+G38+G48+G59+G63+G68+G53</f>
        <v>3389712</v>
      </c>
    </row>
    <row r="87" spans="2:7" ht="15.75" customHeight="1" thickBot="1">
      <c r="B87" s="100" t="s">
        <v>148</v>
      </c>
      <c r="C87" s="101" t="s">
        <v>127</v>
      </c>
      <c r="D87" s="61">
        <f t="shared" si="1"/>
        <v>289341</v>
      </c>
      <c r="E87" s="61">
        <f>E72+E75</f>
        <v>0</v>
      </c>
      <c r="F87" s="61">
        <f>F72+F75</f>
        <v>0</v>
      </c>
      <c r="G87" s="61">
        <f>G72+G75</f>
        <v>289341</v>
      </c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</sheetData>
  <sheetProtection/>
  <mergeCells count="3">
    <mergeCell ref="A15:A20"/>
    <mergeCell ref="B15:B20"/>
    <mergeCell ref="C15:C20"/>
  </mergeCells>
  <printOptions/>
  <pageMargins left="0.35433070866141736" right="0" top="0.5118110236220472" bottom="0.7874015748031497" header="0.2755905511811024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Pazardjik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2021-01-29T07:32:33Z</cp:lastPrinted>
  <dcterms:created xsi:type="dcterms:W3CDTF">2007-11-26T08:46:19Z</dcterms:created>
  <dcterms:modified xsi:type="dcterms:W3CDTF">2021-01-29T07:33:29Z</dcterms:modified>
  <cp:category/>
  <cp:version/>
  <cp:contentType/>
  <cp:contentStatus/>
</cp:coreProperties>
</file>