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480" activeTab="0"/>
  </bookViews>
  <sheets>
    <sheet name="Prilojenie 1" sheetId="1" r:id="rId1"/>
    <sheet name="Prilojenie 2" sheetId="2" r:id="rId2"/>
    <sheet name="Prilojenie 3" sheetId="3" r:id="rId3"/>
  </sheets>
  <definedNames>
    <definedName name="Z_7787366F_504F_4F95_BF47_CF3439423385_.wvu.PrintTitles" localSheetId="1" hidden="1">'Prilojenie 2'!$8:$10</definedName>
    <definedName name="Z_7787366F_504F_4F95_BF47_CF3439423385_.wvu.PrintTitles" localSheetId="2" hidden="1">'Prilojenie 3'!$6:$11</definedName>
    <definedName name="_xlnm.Print_Titles" localSheetId="1">'Prilojenie 2'!$8:$10</definedName>
    <definedName name="_xlnm.Print_Titles" localSheetId="2">'Prilojenie 3'!$6:$11</definedName>
  </definedNames>
  <calcPr fullCalcOnLoad="1"/>
</workbook>
</file>

<file path=xl/sharedStrings.xml><?xml version="1.0" encoding="utf-8"?>
<sst xmlns="http://schemas.openxmlformats.org/spreadsheetml/2006/main" count="298" uniqueCount="203">
  <si>
    <t>Показатели</t>
  </si>
  <si>
    <t>Параграф</t>
  </si>
  <si>
    <t>от</t>
  </si>
  <si>
    <t>Общо</t>
  </si>
  <si>
    <t xml:space="preserve"> </t>
  </si>
  <si>
    <t>ЕБК</t>
  </si>
  <si>
    <t>Приходи, в т.ч.:</t>
  </si>
  <si>
    <t>-</t>
  </si>
  <si>
    <t>Собствени общински приходи</t>
  </si>
  <si>
    <t>31-11</t>
  </si>
  <si>
    <t>Обща изравнителна субсидия</t>
  </si>
  <si>
    <t>31-12</t>
  </si>
  <si>
    <t>Целева субсидия за капиталови разходи</t>
  </si>
  <si>
    <t>31-13</t>
  </si>
  <si>
    <t>Банков заем за инвестиции (+)</t>
  </si>
  <si>
    <t>Разходи, в т.ч.:</t>
  </si>
  <si>
    <t>Издръжка</t>
  </si>
  <si>
    <t>10-00</t>
  </si>
  <si>
    <t>Стипендии</t>
  </si>
  <si>
    <t>Субсидии</t>
  </si>
  <si>
    <t>Капиталови разходи</t>
  </si>
  <si>
    <t>51,52,53,54</t>
  </si>
  <si>
    <t>Видове приходи</t>
  </si>
  <si>
    <t>І. ДАНЪЧНИ ПРИХОДИ</t>
  </si>
  <si>
    <t>Имуществени данъци</t>
  </si>
  <si>
    <t>13-00</t>
  </si>
  <si>
    <t xml:space="preserve">  данък върху недвижими имоти</t>
  </si>
  <si>
    <t>13-01</t>
  </si>
  <si>
    <t xml:space="preserve">  данък върху наследствата</t>
  </si>
  <si>
    <t>13-02</t>
  </si>
  <si>
    <t xml:space="preserve">  данък върху превозните средства</t>
  </si>
  <si>
    <t>13-03</t>
  </si>
  <si>
    <t xml:space="preserve">  данък при придоб.на имущ.по дар.и възм.начин</t>
  </si>
  <si>
    <t>13-04</t>
  </si>
  <si>
    <t>20-00</t>
  </si>
  <si>
    <t>ІІ. НЕДАНЪЧНИ ПРИХОДИ</t>
  </si>
  <si>
    <t>Приходи и доходи от собственост</t>
  </si>
  <si>
    <t>24-00</t>
  </si>
  <si>
    <t>24-04</t>
  </si>
  <si>
    <t>24-05</t>
  </si>
  <si>
    <t>24-06</t>
  </si>
  <si>
    <t>24-08</t>
  </si>
  <si>
    <t>Общински такси</t>
  </si>
  <si>
    <t>27-00</t>
  </si>
  <si>
    <t xml:space="preserve">  за ползв.на детски градини</t>
  </si>
  <si>
    <t xml:space="preserve">  за ползване на домаш.соц.патронаж и други</t>
  </si>
  <si>
    <t>27-04</t>
  </si>
  <si>
    <t xml:space="preserve">  за ползване на пазари, тържища и др.</t>
  </si>
  <si>
    <t>27-05</t>
  </si>
  <si>
    <t xml:space="preserve">  за битови отпадъци</t>
  </si>
  <si>
    <t>27-07</t>
  </si>
  <si>
    <t xml:space="preserve">  за ползване на общижития и др.по образов.</t>
  </si>
  <si>
    <t>27-08</t>
  </si>
  <si>
    <t xml:space="preserve">  за технически услуги</t>
  </si>
  <si>
    <t>27-10</t>
  </si>
  <si>
    <t xml:space="preserve">  за административни услуги</t>
  </si>
  <si>
    <t>27-11</t>
  </si>
  <si>
    <t xml:space="preserve">  за гробни места</t>
  </si>
  <si>
    <t>27-15</t>
  </si>
  <si>
    <t xml:space="preserve">  други местни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</si>
  <si>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</si>
  <si>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</si>
  <si>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</si>
  <si>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</si>
  <si>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</si>
  <si>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Събран и внесен ДДС и др.данъци (нето)</t>
  </si>
  <si>
    <t>37-00</t>
  </si>
  <si>
    <t>37-01</t>
  </si>
  <si>
    <t>37-02</t>
  </si>
  <si>
    <t>Приходи от продажба на държ.и общин.имущ.</t>
  </si>
  <si>
    <t>40-00</t>
  </si>
  <si>
    <t xml:space="preserve">  приходи от продажби на земя</t>
  </si>
  <si>
    <t>Приходи от концесии</t>
  </si>
  <si>
    <t>41-00</t>
  </si>
  <si>
    <t xml:space="preserve">Помощи, дарения и др.безвъзмездни суми </t>
  </si>
  <si>
    <t>45-00</t>
  </si>
  <si>
    <t>ВСИЧКО ПРИХОДИ (І + ІІ)</t>
  </si>
  <si>
    <t>№ по ред</t>
  </si>
  <si>
    <t>ПОКАЗАТЕЛИ</t>
  </si>
  <si>
    <t>ВСИЧКО РАЗХОДИ</t>
  </si>
  <si>
    <t>ЗДРАВЕОПАЗВАНЕ</t>
  </si>
  <si>
    <t>издръжка</t>
  </si>
  <si>
    <t>ОБРАЗОВАНИЕ</t>
  </si>
  <si>
    <t>стипендии</t>
  </si>
  <si>
    <t>капиталови разходи</t>
  </si>
  <si>
    <t>СОЦИАЛНИ ГРИЖИ</t>
  </si>
  <si>
    <t>др.текущи  трансф. за домакинство</t>
  </si>
  <si>
    <t>КУЛТУРА</t>
  </si>
  <si>
    <t>субсидия на читалища</t>
  </si>
  <si>
    <t>ОБЩИНИ И КМЕТСТВА</t>
  </si>
  <si>
    <t>ОБЩИНСКИ СЪВЕТ</t>
  </si>
  <si>
    <t>ОТБРАНА И СИГУРНОСТ</t>
  </si>
  <si>
    <t>ТРАНСПОРТ И СЪОБЩЕНИЯ</t>
  </si>
  <si>
    <t>субсидии</t>
  </si>
  <si>
    <t>ДР.ДЕЙНОСТИ ПО ИКОНОМИКАТА</t>
  </si>
  <si>
    <t>ФИЗКУЛТУРА И СПОРТ</t>
  </si>
  <si>
    <t>субсидии на спортни клубове</t>
  </si>
  <si>
    <t>24-07</t>
  </si>
  <si>
    <t xml:space="preserve">  такса кучета</t>
  </si>
  <si>
    <t>27-17</t>
  </si>
  <si>
    <t>01-00</t>
  </si>
  <si>
    <t>13, 24-46</t>
  </si>
  <si>
    <t>43-00</t>
  </si>
  <si>
    <t xml:space="preserve">  патентен данък</t>
  </si>
  <si>
    <t>40-22</t>
  </si>
  <si>
    <t>40-40</t>
  </si>
  <si>
    <t>обезщетения по реш.на Об.с.</t>
  </si>
  <si>
    <t>Обща субсидия (нето)</t>
  </si>
  <si>
    <t>01-03</t>
  </si>
  <si>
    <t xml:space="preserve">Приложение №2 </t>
  </si>
  <si>
    <t>93</t>
  </si>
  <si>
    <t>22,29</t>
  </si>
  <si>
    <t>Друго финансиране</t>
  </si>
  <si>
    <t>Данък върху доходите на физически лица</t>
  </si>
  <si>
    <t>възнаграждения и осигуровки</t>
  </si>
  <si>
    <t>01,02,05</t>
  </si>
  <si>
    <t>43-45</t>
  </si>
  <si>
    <t>Възнаграждения и осигуровки</t>
  </si>
  <si>
    <t>10-00,46</t>
  </si>
  <si>
    <t>02,05</t>
  </si>
  <si>
    <t>други възнаграждения и осигуровки</t>
  </si>
  <si>
    <t>Остатък от предх.период</t>
  </si>
  <si>
    <t>БКС И ОПАЗВАНЕ НА ОК.СРЕДА</t>
  </si>
  <si>
    <t xml:space="preserve">  приходи от продажби на сгради</t>
  </si>
  <si>
    <t xml:space="preserve">  постъпления от продажба на НДА</t>
  </si>
  <si>
    <t>40-30</t>
  </si>
  <si>
    <t>75-00</t>
  </si>
  <si>
    <t>Временен безлихвен заем м/у бюдж.сметки</t>
  </si>
  <si>
    <t>42-00</t>
  </si>
  <si>
    <t>27-01</t>
  </si>
  <si>
    <t>Помощи</t>
  </si>
  <si>
    <t xml:space="preserve">Лихви </t>
  </si>
  <si>
    <t xml:space="preserve"> ДД</t>
  </si>
  <si>
    <t xml:space="preserve"> ОБЩО</t>
  </si>
  <si>
    <t xml:space="preserve"> МД</t>
  </si>
  <si>
    <t>Трансфер за зимно поддържане на пътища</t>
  </si>
  <si>
    <t>13-08</t>
  </si>
  <si>
    <t xml:space="preserve">  туристически данък</t>
  </si>
  <si>
    <t>88</t>
  </si>
  <si>
    <t>Събрани средства за бюджети,см/ки и фонд.</t>
  </si>
  <si>
    <t>46-00</t>
  </si>
  <si>
    <t>ОТЧЕТ</t>
  </si>
  <si>
    <t xml:space="preserve">                       ОТЧЕТ</t>
  </si>
  <si>
    <t>9501;9502</t>
  </si>
  <si>
    <t>Наличност на средства в края на периода</t>
  </si>
  <si>
    <t>9507;9508</t>
  </si>
  <si>
    <t>Държавни дейности, дофин. с общински приходи</t>
  </si>
  <si>
    <t>Държавни дейности</t>
  </si>
  <si>
    <t>Общински дейности</t>
  </si>
  <si>
    <t>Държавни дейности, дофин.с общински приходи</t>
  </si>
  <si>
    <t>Дарения от чужбина</t>
  </si>
  <si>
    <t>Лихви</t>
  </si>
  <si>
    <t xml:space="preserve">Приложение №1 </t>
  </si>
  <si>
    <t>Приложение №3</t>
  </si>
  <si>
    <t>Трансфери  между бюджети</t>
  </si>
  <si>
    <t>Временни безлихв. заеми м/у б-ти и см-ки за СЕС</t>
  </si>
  <si>
    <t>76</t>
  </si>
  <si>
    <t>Временни безл. заеми от/за с-ки за чужди средства</t>
  </si>
  <si>
    <t>78</t>
  </si>
  <si>
    <t xml:space="preserve">  Други данъци</t>
  </si>
  <si>
    <t xml:space="preserve">  нетни приходи от прод.на усл.,стоки и продук. </t>
  </si>
  <si>
    <t xml:space="preserve">  приходи от наеми на имущества</t>
  </si>
  <si>
    <t xml:space="preserve">  приходи от наеми на земя</t>
  </si>
  <si>
    <t xml:space="preserve">  приходи от дивиденти</t>
  </si>
  <si>
    <t xml:space="preserve">  приходи от лихви по текущи сметки</t>
  </si>
  <si>
    <t xml:space="preserve">  приходи от лихви от депозити </t>
  </si>
  <si>
    <t>24-09</t>
  </si>
  <si>
    <t xml:space="preserve">  за ползване на детски ясли и др. по здравеоп.</t>
  </si>
  <si>
    <t>27-02</t>
  </si>
  <si>
    <t xml:space="preserve">  за добив на кариерни материали</t>
  </si>
  <si>
    <t>27-09</t>
  </si>
  <si>
    <t xml:space="preserve">  Събран и внесен ДДС (нето)</t>
  </si>
  <si>
    <t xml:space="preserve">  Събран и внесен данък по ЗКПО (нето)</t>
  </si>
  <si>
    <t xml:space="preserve">  Събрани и внесени др.дан.и такси (нето)</t>
  </si>
  <si>
    <t>37-09</t>
  </si>
  <si>
    <t>параграф от ЕБК</t>
  </si>
  <si>
    <t>ДД</t>
  </si>
  <si>
    <t>МД</t>
  </si>
  <si>
    <t>ОБЩО</t>
  </si>
  <si>
    <t>помощи по реш. на Об.съвет</t>
  </si>
  <si>
    <t>§51-§55</t>
  </si>
  <si>
    <t xml:space="preserve">ЛИХВИ ПО ЗАЕМИ И ДР. </t>
  </si>
  <si>
    <t xml:space="preserve">лихви  </t>
  </si>
  <si>
    <t>61-64</t>
  </si>
  <si>
    <t>83-00</t>
  </si>
  <si>
    <t>31-28</t>
  </si>
  <si>
    <t>Получени от общини целеви трансфери от ЦБ</t>
  </si>
  <si>
    <t>31-18</t>
  </si>
  <si>
    <t>Получени целеви трансфери за ЦБ (-)</t>
  </si>
  <si>
    <t>Възстановени целеви трансфери към ЦБ</t>
  </si>
  <si>
    <t>Получ.безлихвен заем ЦБ</t>
  </si>
  <si>
    <t>31-20</t>
  </si>
  <si>
    <t>74</t>
  </si>
  <si>
    <t>22-29</t>
  </si>
  <si>
    <t>НА БЮДЖЕТА НА ОБЩИНА ПАЗАРДЖИК КЪМ 31.12.2021 г.</t>
  </si>
  <si>
    <t>Уточнен план 31.12.2021 г.</t>
  </si>
  <si>
    <t>Отчет 31.12.2021 г.</t>
  </si>
  <si>
    <t xml:space="preserve">                           НА СОБСТВЕНИТЕ БЮДЖЕТНИ ПРИХОДИ КЪМ 31.12.2021 г.</t>
  </si>
  <si>
    <t xml:space="preserve">  постъпления от продажба на стопански инвентар</t>
  </si>
  <si>
    <t>40-25</t>
  </si>
  <si>
    <t>субсидия</t>
  </si>
  <si>
    <t>НА БЮДЖЕТНИТЕ РАЗХОДИ КЪМ 31.12.2021 ГОД.</t>
  </si>
  <si>
    <t xml:space="preserve"> Уточнен план 31.12.2021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</si>
</sst>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  <numFmt numFmtId="173" formatCode="#,##0\ _л_в"/>
    <numFmt numFmtId="174" formatCode="#\ ###\ ###\ ##0"/>
    <numFmt numFmtId="175" formatCode="[$-402]dd\ mmmm\ yyyy\ &quot;г.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72" fontId="5" fillId="0" borderId="14" xfId="0" applyNumberFormat="1" applyFont="1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horizontal="center"/>
      <protection/>
    </xf>
    <xf numFmtId="172" fontId="4" fillId="0" borderId="15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center"/>
      <protection/>
    </xf>
    <xf numFmtId="172" fontId="5" fillId="0" borderId="16" xfId="0" applyNumberFormat="1" applyFont="1" applyFill="1" applyBorder="1" applyAlignment="1" applyProtection="1">
      <alignment/>
      <protection/>
    </xf>
    <xf numFmtId="172" fontId="4" fillId="0" borderId="17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2" fontId="4" fillId="33" borderId="18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72" fontId="6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172" fontId="8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172" fontId="9" fillId="0" borderId="17" xfId="0" applyNumberFormat="1" applyFont="1" applyBorder="1" applyAlignment="1">
      <alignment/>
    </xf>
    <xf numFmtId="172" fontId="9" fillId="0" borderId="17" xfId="0" applyNumberFormat="1" applyFont="1" applyBorder="1" applyAlignment="1" applyProtection="1">
      <alignment/>
      <protection locked="0"/>
    </xf>
    <xf numFmtId="172" fontId="8" fillId="0" borderId="18" xfId="0" applyNumberFormat="1" applyFont="1" applyBorder="1" applyAlignment="1">
      <alignment/>
    </xf>
    <xf numFmtId="172" fontId="9" fillId="0" borderId="18" xfId="0" applyNumberFormat="1" applyFont="1" applyBorder="1" applyAlignment="1" applyProtection="1">
      <alignment/>
      <protection locked="0"/>
    </xf>
    <xf numFmtId="172" fontId="9" fillId="33" borderId="18" xfId="0" applyNumberFormat="1" applyFont="1" applyFill="1" applyBorder="1" applyAlignment="1" applyProtection="1">
      <alignment/>
      <protection locked="0"/>
    </xf>
    <xf numFmtId="172" fontId="9" fillId="0" borderId="18" xfId="0" applyNumberFormat="1" applyFont="1" applyBorder="1" applyAlignment="1">
      <alignment/>
    </xf>
    <xf numFmtId="172" fontId="4" fillId="33" borderId="17" xfId="0" applyNumberFormat="1" applyFont="1" applyFill="1" applyBorder="1" applyAlignment="1" applyProtection="1">
      <alignment/>
      <protection/>
    </xf>
    <xf numFmtId="172" fontId="8" fillId="33" borderId="19" xfId="0" applyNumberFormat="1" applyFont="1" applyFill="1" applyBorder="1" applyAlignment="1" applyProtection="1">
      <alignment/>
      <protection/>
    </xf>
    <xf numFmtId="172" fontId="8" fillId="33" borderId="20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2" fontId="8" fillId="33" borderId="21" xfId="0" applyNumberFormat="1" applyFont="1" applyFill="1" applyBorder="1" applyAlignment="1" applyProtection="1">
      <alignment/>
      <protection/>
    </xf>
    <xf numFmtId="172" fontId="4" fillId="0" borderId="22" xfId="0" applyNumberFormat="1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172" fontId="4" fillId="0" borderId="23" xfId="0" applyNumberFormat="1" applyFont="1" applyFill="1" applyBorder="1" applyAlignment="1" applyProtection="1">
      <alignment/>
      <protection/>
    </xf>
    <xf numFmtId="172" fontId="4" fillId="0" borderId="24" xfId="0" applyNumberFormat="1" applyFont="1" applyBorder="1" applyAlignment="1" applyProtection="1">
      <alignment/>
      <protection/>
    </xf>
    <xf numFmtId="49" fontId="4" fillId="0" borderId="24" xfId="0" applyNumberFormat="1" applyFont="1" applyBorder="1" applyAlignment="1" applyProtection="1">
      <alignment horizontal="center"/>
      <protection/>
    </xf>
    <xf numFmtId="172" fontId="5" fillId="0" borderId="25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172" fontId="5" fillId="33" borderId="15" xfId="0" applyNumberFormat="1" applyFont="1" applyFill="1" applyBorder="1" applyAlignment="1" applyProtection="1">
      <alignment/>
      <protection/>
    </xf>
    <xf numFmtId="172" fontId="5" fillId="33" borderId="24" xfId="0" applyNumberFormat="1" applyFont="1" applyFill="1" applyBorder="1" applyAlignment="1" applyProtection="1">
      <alignment/>
      <protection/>
    </xf>
    <xf numFmtId="172" fontId="4" fillId="33" borderId="16" xfId="0" applyNumberFormat="1" applyFont="1" applyFill="1" applyBorder="1" applyAlignment="1" applyProtection="1">
      <alignment/>
      <protection/>
    </xf>
    <xf numFmtId="172" fontId="4" fillId="33" borderId="25" xfId="0" applyNumberFormat="1" applyFont="1" applyFill="1" applyBorder="1" applyAlignment="1" applyProtection="1">
      <alignment/>
      <protection/>
    </xf>
    <xf numFmtId="172" fontId="4" fillId="33" borderId="22" xfId="0" applyNumberFormat="1" applyFont="1" applyFill="1" applyBorder="1" applyAlignment="1" applyProtection="1">
      <alignment/>
      <protection/>
    </xf>
    <xf numFmtId="172" fontId="4" fillId="33" borderId="23" xfId="0" applyNumberFormat="1" applyFont="1" applyFill="1" applyBorder="1" applyAlignment="1" applyProtection="1">
      <alignment/>
      <protection/>
    </xf>
    <xf numFmtId="172" fontId="4" fillId="33" borderId="26" xfId="0" applyNumberFormat="1" applyFont="1" applyFill="1" applyBorder="1" applyAlignment="1" applyProtection="1">
      <alignment/>
      <protection/>
    </xf>
    <xf numFmtId="172" fontId="4" fillId="33" borderId="27" xfId="0" applyNumberFormat="1" applyFont="1" applyFill="1" applyBorder="1" applyAlignment="1" applyProtection="1">
      <alignment/>
      <protection/>
    </xf>
    <xf numFmtId="172" fontId="5" fillId="33" borderId="16" xfId="0" applyNumberFormat="1" applyFont="1" applyFill="1" applyBorder="1" applyAlignment="1" applyProtection="1">
      <alignment/>
      <protection/>
    </xf>
    <xf numFmtId="172" fontId="5" fillId="33" borderId="25" xfId="0" applyNumberFormat="1" applyFont="1" applyFill="1" applyBorder="1" applyAlignment="1" applyProtection="1">
      <alignment/>
      <protection/>
    </xf>
    <xf numFmtId="172" fontId="8" fillId="0" borderId="28" xfId="0" applyNumberFormat="1" applyFont="1" applyBorder="1" applyAlignment="1">
      <alignment/>
    </xf>
    <xf numFmtId="172" fontId="9" fillId="0" borderId="28" xfId="0" applyNumberFormat="1" applyFont="1" applyBorder="1" applyAlignment="1">
      <alignment/>
    </xf>
    <xf numFmtId="172" fontId="9" fillId="0" borderId="22" xfId="0" applyNumberFormat="1" applyFont="1" applyFill="1" applyBorder="1" applyAlignment="1" applyProtection="1">
      <alignment/>
      <protection/>
    </xf>
    <xf numFmtId="172" fontId="4" fillId="0" borderId="24" xfId="0" applyNumberFormat="1" applyFont="1" applyBorder="1" applyAlignment="1" applyProtection="1">
      <alignment horizontal="left" vertical="center"/>
      <protection/>
    </xf>
    <xf numFmtId="172" fontId="13" fillId="0" borderId="29" xfId="0" applyNumberFormat="1" applyFont="1" applyBorder="1" applyAlignment="1" applyProtection="1">
      <alignment/>
      <protection/>
    </xf>
    <xf numFmtId="172" fontId="13" fillId="0" borderId="16" xfId="0" applyNumberFormat="1" applyFont="1" applyFill="1" applyBorder="1" applyAlignment="1" applyProtection="1">
      <alignment/>
      <protection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31" xfId="0" applyFont="1" applyBorder="1" applyAlignment="1">
      <alignment/>
    </xf>
    <xf numFmtId="49" fontId="5" fillId="0" borderId="31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5" fillId="0" borderId="32" xfId="0" applyNumberFormat="1" applyFont="1" applyBorder="1" applyAlignment="1">
      <alignment/>
    </xf>
    <xf numFmtId="172" fontId="13" fillId="0" borderId="14" xfId="0" applyNumberFormat="1" applyFont="1" applyBorder="1" applyAlignment="1">
      <alignment/>
    </xf>
    <xf numFmtId="172" fontId="13" fillId="0" borderId="15" xfId="0" applyNumberFormat="1" applyFont="1" applyBorder="1" applyAlignment="1">
      <alignment/>
    </xf>
    <xf numFmtId="172" fontId="13" fillId="0" borderId="24" xfId="0" applyNumberFormat="1" applyFont="1" applyBorder="1" applyAlignment="1">
      <alignment/>
    </xf>
    <xf numFmtId="172" fontId="13" fillId="0" borderId="17" xfId="0" applyNumberFormat="1" applyFont="1" applyBorder="1" applyAlignment="1">
      <alignment/>
    </xf>
    <xf numFmtId="172" fontId="14" fillId="0" borderId="17" xfId="0" applyNumberFormat="1" applyFont="1" applyBorder="1" applyAlignment="1" applyProtection="1">
      <alignment/>
      <protection locked="0"/>
    </xf>
    <xf numFmtId="172" fontId="14" fillId="0" borderId="17" xfId="0" applyNumberFormat="1" applyFont="1" applyBorder="1" applyAlignment="1">
      <alignment/>
    </xf>
    <xf numFmtId="172" fontId="14" fillId="0" borderId="17" xfId="0" applyNumberFormat="1" applyFont="1" applyFill="1" applyBorder="1" applyAlignment="1" applyProtection="1">
      <alignment/>
      <protection locked="0"/>
    </xf>
    <xf numFmtId="172" fontId="13" fillId="0" borderId="19" xfId="0" applyNumberFormat="1" applyFont="1" applyBorder="1" applyAlignment="1">
      <alignment/>
    </xf>
    <xf numFmtId="172" fontId="13" fillId="0" borderId="20" xfId="0" applyNumberFormat="1" applyFont="1" applyBorder="1" applyAlignment="1">
      <alignment/>
    </xf>
    <xf numFmtId="172" fontId="13" fillId="0" borderId="18" xfId="0" applyNumberFormat="1" applyFont="1" applyBorder="1" applyAlignment="1">
      <alignment/>
    </xf>
    <xf numFmtId="172" fontId="13" fillId="0" borderId="21" xfId="0" applyNumberFormat="1" applyFont="1" applyBorder="1" applyAlignment="1">
      <alignment/>
    </xf>
    <xf numFmtId="172" fontId="13" fillId="0" borderId="28" xfId="0" applyNumberFormat="1" applyFont="1" applyBorder="1" applyAlignment="1">
      <alignment/>
    </xf>
    <xf numFmtId="172" fontId="14" fillId="0" borderId="28" xfId="0" applyNumberFormat="1" applyFont="1" applyBorder="1" applyAlignment="1" applyProtection="1">
      <alignment/>
      <protection locked="0"/>
    </xf>
    <xf numFmtId="172" fontId="14" fillId="0" borderId="28" xfId="0" applyNumberFormat="1" applyFont="1" applyBorder="1" applyAlignment="1">
      <alignment/>
    </xf>
    <xf numFmtId="0" fontId="14" fillId="0" borderId="28" xfId="0" applyFont="1" applyBorder="1" applyAlignment="1">
      <alignment/>
    </xf>
    <xf numFmtId="172" fontId="13" fillId="0" borderId="33" xfId="0" applyNumberFormat="1" applyFont="1" applyBorder="1" applyAlignment="1">
      <alignment/>
    </xf>
    <xf numFmtId="172" fontId="13" fillId="0" borderId="26" xfId="0" applyNumberFormat="1" applyFont="1" applyBorder="1" applyAlignment="1">
      <alignment/>
    </xf>
    <xf numFmtId="172" fontId="14" fillId="0" borderId="26" xfId="0" applyNumberFormat="1" applyFont="1" applyBorder="1" applyAlignment="1" applyProtection="1">
      <alignment/>
      <protection locked="0"/>
    </xf>
    <xf numFmtId="172" fontId="14" fillId="33" borderId="26" xfId="0" applyNumberFormat="1" applyFont="1" applyFill="1" applyBorder="1" applyAlignment="1" applyProtection="1">
      <alignment/>
      <protection locked="0"/>
    </xf>
    <xf numFmtId="172" fontId="14" fillId="0" borderId="26" xfId="0" applyNumberFormat="1" applyFont="1" applyBorder="1" applyAlignment="1">
      <alignment/>
    </xf>
    <xf numFmtId="172" fontId="9" fillId="0" borderId="28" xfId="0" applyNumberFormat="1" applyFont="1" applyBorder="1" applyAlignment="1" applyProtection="1">
      <alignment/>
      <protection locked="0"/>
    </xf>
    <xf numFmtId="0" fontId="9" fillId="0" borderId="28" xfId="0" applyFont="1" applyBorder="1" applyAlignment="1">
      <alignment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34" xfId="0" applyNumberFormat="1" applyFont="1" applyFill="1" applyBorder="1" applyAlignment="1" applyProtection="1">
      <alignment/>
      <protection/>
    </xf>
    <xf numFmtId="172" fontId="8" fillId="33" borderId="14" xfId="0" applyNumberFormat="1" applyFont="1" applyFill="1" applyBorder="1" applyAlignment="1" applyProtection="1">
      <alignment/>
      <protection/>
    </xf>
    <xf numFmtId="172" fontId="8" fillId="0" borderId="15" xfId="0" applyNumberFormat="1" applyFont="1" applyFill="1" applyBorder="1" applyAlignment="1" applyProtection="1">
      <alignment/>
      <protection/>
    </xf>
    <xf numFmtId="172" fontId="8" fillId="0" borderId="24" xfId="0" applyNumberFormat="1" applyFont="1" applyFill="1" applyBorder="1" applyAlignment="1" applyProtection="1">
      <alignment/>
      <protection/>
    </xf>
    <xf numFmtId="172" fontId="8" fillId="33" borderId="33" xfId="0" applyNumberFormat="1" applyFont="1" applyFill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0" fontId="6" fillId="0" borderId="17" xfId="0" applyFont="1" applyBorder="1" applyAlignment="1">
      <alignment/>
    </xf>
    <xf numFmtId="172" fontId="8" fillId="0" borderId="29" xfId="0" applyNumberFormat="1" applyFont="1" applyBorder="1" applyAlignment="1" applyProtection="1">
      <alignment/>
      <protection/>
    </xf>
    <xf numFmtId="172" fontId="9" fillId="0" borderId="16" xfId="0" applyNumberFormat="1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172" fontId="9" fillId="0" borderId="25" xfId="0" applyNumberFormat="1" applyFont="1" applyBorder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/>
      <protection/>
    </xf>
    <xf numFmtId="172" fontId="6" fillId="0" borderId="22" xfId="0" applyNumberFormat="1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/>
    </xf>
    <xf numFmtId="17" fontId="4" fillId="0" borderId="26" xfId="0" applyNumberFormat="1" applyFont="1" applyBorder="1" applyAlignment="1" quotePrefix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172" fontId="6" fillId="0" borderId="34" xfId="0" applyNumberFormat="1" applyFont="1" applyBorder="1" applyAlignment="1">
      <alignment/>
    </xf>
    <xf numFmtId="172" fontId="14" fillId="0" borderId="15" xfId="0" applyNumberFormat="1" applyFont="1" applyBorder="1" applyAlignment="1">
      <alignment/>
    </xf>
    <xf numFmtId="172" fontId="8" fillId="0" borderId="28" xfId="0" applyNumberFormat="1" applyFont="1" applyBorder="1" applyAlignment="1" applyProtection="1">
      <alignment/>
      <protection locked="0"/>
    </xf>
    <xf numFmtId="0" fontId="9" fillId="0" borderId="18" xfId="0" applyFont="1" applyBorder="1" applyAlignment="1">
      <alignment/>
    </xf>
    <xf numFmtId="172" fontId="9" fillId="0" borderId="22" xfId="0" applyNumberFormat="1" applyFont="1" applyBorder="1" applyAlignment="1">
      <alignment/>
    </xf>
    <xf numFmtId="172" fontId="9" fillId="0" borderId="34" xfId="0" applyNumberFormat="1" applyFont="1" applyBorder="1" applyAlignment="1">
      <alignment/>
    </xf>
    <xf numFmtId="172" fontId="9" fillId="0" borderId="23" xfId="0" applyNumberFormat="1" applyFont="1" applyBorder="1" applyAlignment="1">
      <alignment/>
    </xf>
    <xf numFmtId="49" fontId="5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4" fillId="0" borderId="31" xfId="0" applyNumberFormat="1" applyFont="1" applyBorder="1" applyAlignment="1" quotePrefix="1">
      <alignment horizontal="center"/>
    </xf>
    <xf numFmtId="0" fontId="5" fillId="0" borderId="31" xfId="0" applyNumberFormat="1" applyFont="1" applyBorder="1" applyAlignment="1" quotePrefix="1">
      <alignment horizontal="center"/>
    </xf>
    <xf numFmtId="49" fontId="4" fillId="0" borderId="31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49" fontId="5" fillId="0" borderId="31" xfId="0" applyNumberFormat="1" applyFont="1" applyBorder="1" applyAlignment="1" quotePrefix="1">
      <alignment horizontal="center"/>
    </xf>
    <xf numFmtId="49" fontId="4" fillId="0" borderId="31" xfId="0" applyNumberFormat="1" applyFont="1" applyBorder="1" applyAlignment="1" quotePrefix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13" fillId="0" borderId="28" xfId="0" applyFont="1" applyBorder="1" applyAlignment="1">
      <alignment/>
    </xf>
    <xf numFmtId="0" fontId="6" fillId="0" borderId="34" xfId="0" applyFont="1" applyBorder="1" applyAlignment="1">
      <alignment/>
    </xf>
    <xf numFmtId="0" fontId="13" fillId="0" borderId="21" xfId="0" applyFont="1" applyBorder="1" applyAlignment="1">
      <alignment horizontal="left"/>
    </xf>
    <xf numFmtId="0" fontId="13" fillId="0" borderId="28" xfId="0" applyFont="1" applyBorder="1" applyAlignment="1">
      <alignment horizontal="left" vertical="center" wrapText="1"/>
    </xf>
    <xf numFmtId="0" fontId="14" fillId="34" borderId="28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4" fillId="0" borderId="18" xfId="33" applyFont="1" applyFill="1" applyBorder="1" applyAlignment="1" applyProtection="1">
      <alignment horizontal="center" vertical="center"/>
      <protection/>
    </xf>
    <xf numFmtId="172" fontId="5" fillId="33" borderId="37" xfId="0" applyNumberFormat="1" applyFont="1" applyFill="1" applyBorder="1" applyAlignment="1" applyProtection="1">
      <alignment/>
      <protection/>
    </xf>
    <xf numFmtId="172" fontId="5" fillId="33" borderId="38" xfId="0" applyNumberFormat="1" applyFont="1" applyFill="1" applyBorder="1" applyAlignment="1" applyProtection="1">
      <alignment/>
      <protection/>
    </xf>
    <xf numFmtId="172" fontId="5" fillId="33" borderId="39" xfId="0" applyNumberFormat="1" applyFont="1" applyFill="1" applyBorder="1" applyAlignment="1" applyProtection="1">
      <alignment/>
      <protection/>
    </xf>
    <xf numFmtId="172" fontId="5" fillId="33" borderId="40" xfId="0" applyNumberFormat="1" applyFont="1" applyFill="1" applyBorder="1" applyAlignment="1" applyProtection="1">
      <alignment/>
      <protection/>
    </xf>
    <xf numFmtId="172" fontId="13" fillId="0" borderId="19" xfId="0" applyNumberFormat="1" applyFont="1" applyBorder="1" applyAlignment="1" applyProtection="1">
      <alignment/>
      <protection/>
    </xf>
    <xf numFmtId="172" fontId="13" fillId="0" borderId="20" xfId="0" applyNumberFormat="1" applyFont="1" applyBorder="1" applyAlignment="1" applyProtection="1">
      <alignment/>
      <protection/>
    </xf>
    <xf numFmtId="172" fontId="5" fillId="33" borderId="41" xfId="0" applyNumberFormat="1" applyFont="1" applyFill="1" applyBorder="1" applyAlignment="1" applyProtection="1">
      <alignment/>
      <protection/>
    </xf>
    <xf numFmtId="172" fontId="9" fillId="0" borderId="42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9" fontId="4" fillId="0" borderId="42" xfId="0" applyNumberFormat="1" applyFont="1" applyBorder="1" applyAlignment="1" applyProtection="1">
      <alignment horizontal="center"/>
      <protection/>
    </xf>
    <xf numFmtId="49" fontId="4" fillId="0" borderId="44" xfId="0" applyNumberFormat="1" applyFont="1" applyBorder="1" applyAlignment="1" applyProtection="1">
      <alignment horizontal="center"/>
      <protection/>
    </xf>
    <xf numFmtId="172" fontId="5" fillId="0" borderId="37" xfId="0" applyNumberFormat="1" applyFont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172" fontId="5" fillId="0" borderId="22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29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5" fillId="0" borderId="26" xfId="0" applyNumberFormat="1" applyFont="1" applyBorder="1" applyAlignment="1" applyProtection="1">
      <alignment/>
      <protection locked="0"/>
    </xf>
    <xf numFmtId="3" fontId="15" fillId="0" borderId="26" xfId="0" applyNumberFormat="1" applyFont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5" fillId="33" borderId="47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48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7" fillId="0" borderId="0" xfId="0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/>
    </xf>
    <xf numFmtId="3" fontId="5" fillId="0" borderId="58" xfId="0" applyNumberFormat="1" applyFont="1" applyFill="1" applyBorder="1" applyAlignment="1">
      <alignment horizontal="center"/>
    </xf>
    <xf numFmtId="3" fontId="5" fillId="0" borderId="59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/>
    </xf>
    <xf numFmtId="3" fontId="5" fillId="0" borderId="51" xfId="0" applyNumberFormat="1" applyFont="1" applyFill="1" applyBorder="1" applyAlignment="1">
      <alignment horizontal="center"/>
    </xf>
    <xf numFmtId="3" fontId="5" fillId="0" borderId="53" xfId="0" applyNumberFormat="1" applyFont="1" applyFill="1" applyBorder="1" applyAlignment="1">
      <alignment horizontal="center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9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60" zoomScaleNormal="60" zoomScalePageLayoutView="0" workbookViewId="0" topLeftCell="A1">
      <selection activeCell="C38" sqref="C38"/>
    </sheetView>
  </sheetViews>
  <sheetFormatPr defaultColWidth="9.140625" defaultRowHeight="12.75"/>
  <cols>
    <col min="1" max="1" width="66.28125" style="3" customWidth="1"/>
    <col min="2" max="2" width="13.421875" style="3" customWidth="1"/>
    <col min="3" max="10" width="15.8515625" style="3" customWidth="1"/>
    <col min="11" max="16384" width="9.140625" style="3" customWidth="1"/>
  </cols>
  <sheetData>
    <row r="1" spans="4:8" ht="15.75">
      <c r="D1" s="7"/>
      <c r="H1" s="3" t="s">
        <v>152</v>
      </c>
    </row>
    <row r="3" spans="1:6" ht="18" customHeight="1">
      <c r="A3" s="199" t="s">
        <v>141</v>
      </c>
      <c r="B3" s="199"/>
      <c r="C3" s="199"/>
      <c r="D3" s="199"/>
      <c r="E3" s="199"/>
      <c r="F3" s="199"/>
    </row>
    <row r="4" spans="1:6" ht="15.75" customHeight="1">
      <c r="A4" s="199" t="s">
        <v>194</v>
      </c>
      <c r="B4" s="199"/>
      <c r="C4" s="199"/>
      <c r="D4" s="199"/>
      <c r="E4" s="199"/>
      <c r="F4" s="199"/>
    </row>
    <row r="5" ht="12.75" customHeight="1" thickBot="1"/>
    <row r="6" spans="1:10" ht="16.5" customHeight="1" thickBot="1">
      <c r="A6" s="8" t="s">
        <v>0</v>
      </c>
      <c r="B6" s="9" t="s">
        <v>1</v>
      </c>
      <c r="C6" s="206" t="s">
        <v>195</v>
      </c>
      <c r="D6" s="207"/>
      <c r="E6" s="207"/>
      <c r="F6" s="208"/>
      <c r="G6" s="206" t="s">
        <v>196</v>
      </c>
      <c r="H6" s="207"/>
      <c r="I6" s="207"/>
      <c r="J6" s="208"/>
    </row>
    <row r="7" spans="1:10" ht="19.5" customHeight="1">
      <c r="A7" s="10"/>
      <c r="B7" s="10" t="s">
        <v>2</v>
      </c>
      <c r="C7" s="200" t="s">
        <v>3</v>
      </c>
      <c r="D7" s="202" t="s">
        <v>147</v>
      </c>
      <c r="E7" s="202" t="s">
        <v>149</v>
      </c>
      <c r="F7" s="204" t="s">
        <v>148</v>
      </c>
      <c r="G7" s="200" t="s">
        <v>3</v>
      </c>
      <c r="H7" s="202" t="s">
        <v>147</v>
      </c>
      <c r="I7" s="202" t="s">
        <v>149</v>
      </c>
      <c r="J7" s="204" t="s">
        <v>148</v>
      </c>
    </row>
    <row r="8" spans="1:10" ht="18" customHeight="1">
      <c r="A8" s="10" t="s">
        <v>4</v>
      </c>
      <c r="B8" s="10" t="s">
        <v>5</v>
      </c>
      <c r="C8" s="201"/>
      <c r="D8" s="203"/>
      <c r="E8" s="203"/>
      <c r="F8" s="205"/>
      <c r="G8" s="201"/>
      <c r="H8" s="203"/>
      <c r="I8" s="203"/>
      <c r="J8" s="205"/>
    </row>
    <row r="9" spans="1:10" ht="18" customHeight="1">
      <c r="A9" s="10"/>
      <c r="B9" s="10"/>
      <c r="C9" s="201"/>
      <c r="D9" s="203"/>
      <c r="E9" s="203"/>
      <c r="F9" s="205"/>
      <c r="G9" s="201"/>
      <c r="H9" s="203"/>
      <c r="I9" s="203"/>
      <c r="J9" s="205"/>
    </row>
    <row r="10" spans="1:10" ht="18" customHeight="1">
      <c r="A10" s="10"/>
      <c r="B10" s="10"/>
      <c r="C10" s="201"/>
      <c r="D10" s="203"/>
      <c r="E10" s="203"/>
      <c r="F10" s="205"/>
      <c r="G10" s="201"/>
      <c r="H10" s="203"/>
      <c r="I10" s="203"/>
      <c r="J10" s="205"/>
    </row>
    <row r="11" spans="1:10" ht="17.25" customHeight="1" thickBot="1">
      <c r="A11" s="10"/>
      <c r="B11" s="11"/>
      <c r="C11" s="201"/>
      <c r="D11" s="203"/>
      <c r="E11" s="203"/>
      <c r="F11" s="205"/>
      <c r="G11" s="201"/>
      <c r="H11" s="203"/>
      <c r="I11" s="203"/>
      <c r="J11" s="205"/>
    </row>
    <row r="12" spans="1:10" ht="21.75" customHeight="1">
      <c r="A12" s="12" t="s">
        <v>6</v>
      </c>
      <c r="B12" s="164" t="s">
        <v>7</v>
      </c>
      <c r="C12" s="62">
        <f aca="true" t="shared" si="0" ref="C12:J12">SUM(C13:C30)</f>
        <v>131995100</v>
      </c>
      <c r="D12" s="159">
        <f t="shared" si="0"/>
        <v>84767688</v>
      </c>
      <c r="E12" s="159">
        <f t="shared" si="0"/>
        <v>862323</v>
      </c>
      <c r="F12" s="159">
        <f t="shared" si="0"/>
        <v>46365089</v>
      </c>
      <c r="G12" s="159">
        <f t="shared" si="0"/>
        <v>121960896</v>
      </c>
      <c r="H12" s="159">
        <f t="shared" si="0"/>
        <v>77355124</v>
      </c>
      <c r="I12" s="159">
        <f t="shared" si="0"/>
        <v>877387</v>
      </c>
      <c r="J12" s="160">
        <f t="shared" si="0"/>
        <v>43728385</v>
      </c>
    </row>
    <row r="13" spans="1:10" ht="18">
      <c r="A13" s="14" t="s">
        <v>8</v>
      </c>
      <c r="B13" s="165" t="s">
        <v>101</v>
      </c>
      <c r="C13" s="63">
        <f>SUM(D13:F13)</f>
        <v>35022552</v>
      </c>
      <c r="D13" s="17">
        <v>568242</v>
      </c>
      <c r="E13" s="17">
        <v>862323</v>
      </c>
      <c r="F13" s="17">
        <v>33591987</v>
      </c>
      <c r="G13" s="168">
        <f aca="true" t="shared" si="1" ref="G13:G29">SUM(H13:J13)</f>
        <v>30505831</v>
      </c>
      <c r="H13" s="17">
        <v>568242</v>
      </c>
      <c r="I13" s="17">
        <v>877387</v>
      </c>
      <c r="J13" s="18">
        <v>29060202</v>
      </c>
    </row>
    <row r="14" spans="1:10" ht="18">
      <c r="A14" s="14" t="s">
        <v>107</v>
      </c>
      <c r="B14" s="165" t="s">
        <v>9</v>
      </c>
      <c r="C14" s="63">
        <f aca="true" t="shared" si="2" ref="C14:C29">SUM(D14:F14)</f>
        <v>66850675</v>
      </c>
      <c r="D14" s="17">
        <v>66850675</v>
      </c>
      <c r="E14" s="19"/>
      <c r="F14" s="17"/>
      <c r="G14" s="168">
        <f t="shared" si="1"/>
        <v>66850675</v>
      </c>
      <c r="H14" s="17">
        <v>66850675</v>
      </c>
      <c r="I14" s="19"/>
      <c r="J14" s="18"/>
    </row>
    <row r="15" spans="1:10" ht="18">
      <c r="A15" s="14" t="s">
        <v>10</v>
      </c>
      <c r="B15" s="165" t="s">
        <v>11</v>
      </c>
      <c r="C15" s="63">
        <f t="shared" si="2"/>
        <v>6906100</v>
      </c>
      <c r="D15" s="17"/>
      <c r="E15" s="19"/>
      <c r="F15" s="17">
        <v>6906100</v>
      </c>
      <c r="G15" s="168">
        <f t="shared" si="1"/>
        <v>6906100</v>
      </c>
      <c r="H15" s="17"/>
      <c r="I15" s="19"/>
      <c r="J15" s="18">
        <v>6906100</v>
      </c>
    </row>
    <row r="16" spans="1:10" ht="18">
      <c r="A16" s="14" t="s">
        <v>135</v>
      </c>
      <c r="B16" s="165" t="s">
        <v>11</v>
      </c>
      <c r="C16" s="63">
        <f t="shared" si="2"/>
        <v>259600</v>
      </c>
      <c r="D16" s="17"/>
      <c r="E16" s="19"/>
      <c r="F16" s="17">
        <v>259600</v>
      </c>
      <c r="G16" s="168">
        <f t="shared" si="1"/>
        <v>259600</v>
      </c>
      <c r="H16" s="17"/>
      <c r="I16" s="19"/>
      <c r="J16" s="18">
        <v>259600</v>
      </c>
    </row>
    <row r="17" spans="1:10" ht="18">
      <c r="A17" s="14" t="s">
        <v>12</v>
      </c>
      <c r="B17" s="165" t="s">
        <v>13</v>
      </c>
      <c r="C17" s="63">
        <f t="shared" si="2"/>
        <v>1898900</v>
      </c>
      <c r="D17" s="17">
        <v>662800</v>
      </c>
      <c r="E17" s="19"/>
      <c r="F17" s="17">
        <v>1236100</v>
      </c>
      <c r="G17" s="168">
        <f t="shared" si="1"/>
        <v>1898900</v>
      </c>
      <c r="H17" s="17">
        <v>662800</v>
      </c>
      <c r="I17" s="19"/>
      <c r="J17" s="18">
        <v>1236100</v>
      </c>
    </row>
    <row r="18" spans="1:10" ht="18">
      <c r="A18" s="14" t="s">
        <v>188</v>
      </c>
      <c r="B18" s="165" t="s">
        <v>187</v>
      </c>
      <c r="C18" s="63">
        <f t="shared" si="2"/>
        <v>3074240</v>
      </c>
      <c r="D18" s="17">
        <v>1321401</v>
      </c>
      <c r="E18" s="19"/>
      <c r="F18" s="17">
        <v>1752839</v>
      </c>
      <c r="G18" s="168">
        <f t="shared" si="1"/>
        <v>3074240</v>
      </c>
      <c r="H18" s="17">
        <v>1321401</v>
      </c>
      <c r="I18" s="19"/>
      <c r="J18" s="18">
        <v>1752839</v>
      </c>
    </row>
    <row r="19" spans="1:10" ht="18">
      <c r="A19" s="14" t="s">
        <v>186</v>
      </c>
      <c r="B19" s="165" t="s">
        <v>185</v>
      </c>
      <c r="C19" s="63">
        <f t="shared" si="2"/>
        <v>2202442</v>
      </c>
      <c r="D19" s="17">
        <v>2202442</v>
      </c>
      <c r="E19" s="19"/>
      <c r="F19" s="17"/>
      <c r="G19" s="168">
        <f t="shared" si="1"/>
        <v>1729305</v>
      </c>
      <c r="H19" s="17">
        <v>1729305</v>
      </c>
      <c r="I19" s="19"/>
      <c r="J19" s="18"/>
    </row>
    <row r="20" spans="1:10" ht="18">
      <c r="A20" s="14" t="s">
        <v>189</v>
      </c>
      <c r="B20" s="165" t="s">
        <v>191</v>
      </c>
      <c r="C20" s="63">
        <f t="shared" si="2"/>
        <v>0</v>
      </c>
      <c r="D20" s="17"/>
      <c r="E20" s="19"/>
      <c r="F20" s="17"/>
      <c r="G20" s="168">
        <f t="shared" si="1"/>
        <v>0</v>
      </c>
      <c r="H20" s="17"/>
      <c r="I20" s="19"/>
      <c r="J20" s="18"/>
    </row>
    <row r="21" spans="1:10" ht="18">
      <c r="A21" s="14" t="s">
        <v>154</v>
      </c>
      <c r="B21" s="165" t="s">
        <v>183</v>
      </c>
      <c r="C21" s="63">
        <f>SUM(D21:F21)</f>
        <v>8741701</v>
      </c>
      <c r="D21" s="17">
        <v>6552171</v>
      </c>
      <c r="E21" s="19"/>
      <c r="F21" s="17">
        <v>2189530</v>
      </c>
      <c r="G21" s="168">
        <f aca="true" t="shared" si="3" ref="G21:G26">SUM(H21:J21)</f>
        <v>8751701</v>
      </c>
      <c r="H21" s="17">
        <v>6552171</v>
      </c>
      <c r="I21" s="19"/>
      <c r="J21" s="18">
        <v>2199530</v>
      </c>
    </row>
    <row r="22" spans="1:10" ht="15.75">
      <c r="A22" s="14" t="s">
        <v>190</v>
      </c>
      <c r="B22" s="165" t="s">
        <v>192</v>
      </c>
      <c r="C22" s="16">
        <f>SUM(D22:F22)</f>
        <v>0</v>
      </c>
      <c r="D22" s="17"/>
      <c r="E22" s="19"/>
      <c r="F22" s="17"/>
      <c r="G22" s="168">
        <f>SUM(H22:J22)</f>
        <v>0</v>
      </c>
      <c r="H22" s="17"/>
      <c r="I22" s="19"/>
      <c r="J22" s="18"/>
    </row>
    <row r="23" spans="1:10" ht="18">
      <c r="A23" s="14" t="s">
        <v>127</v>
      </c>
      <c r="B23" s="165" t="s">
        <v>126</v>
      </c>
      <c r="C23" s="63">
        <f>SUM(D23:F23)</f>
        <v>0</v>
      </c>
      <c r="D23" s="17">
        <v>5666889</v>
      </c>
      <c r="E23" s="19"/>
      <c r="F23" s="17">
        <v>-5666889</v>
      </c>
      <c r="G23" s="168">
        <f t="shared" si="3"/>
        <v>0</v>
      </c>
      <c r="H23" s="17"/>
      <c r="I23" s="19"/>
      <c r="J23" s="18"/>
    </row>
    <row r="24" spans="1:10" ht="18">
      <c r="A24" s="14" t="s">
        <v>155</v>
      </c>
      <c r="B24" s="165" t="s">
        <v>156</v>
      </c>
      <c r="C24" s="63">
        <f t="shared" si="2"/>
        <v>719878</v>
      </c>
      <c r="D24" s="17">
        <v>73446</v>
      </c>
      <c r="E24" s="19"/>
      <c r="F24" s="17">
        <v>646432</v>
      </c>
      <c r="G24" s="168">
        <f t="shared" si="3"/>
        <v>-2590270</v>
      </c>
      <c r="H24" s="17">
        <v>-4802</v>
      </c>
      <c r="I24" s="19"/>
      <c r="J24" s="18">
        <v>-2585468</v>
      </c>
    </row>
    <row r="25" spans="1:10" ht="18">
      <c r="A25" s="14" t="s">
        <v>157</v>
      </c>
      <c r="B25" s="165" t="s">
        <v>158</v>
      </c>
      <c r="C25" s="63">
        <f>SUM(D25:F25)</f>
        <v>0</v>
      </c>
      <c r="D25" s="17"/>
      <c r="E25" s="19"/>
      <c r="F25" s="17"/>
      <c r="G25" s="168">
        <f t="shared" si="3"/>
        <v>0</v>
      </c>
      <c r="H25" s="17"/>
      <c r="I25" s="19"/>
      <c r="J25" s="18"/>
    </row>
    <row r="26" spans="1:10" ht="15.75">
      <c r="A26" s="14" t="s">
        <v>14</v>
      </c>
      <c r="B26" s="165" t="s">
        <v>184</v>
      </c>
      <c r="C26" s="16">
        <f>SUM(D26:F26)</f>
        <v>301038</v>
      </c>
      <c r="D26" s="17"/>
      <c r="E26" s="19"/>
      <c r="F26" s="17">
        <v>301038</v>
      </c>
      <c r="G26" s="168">
        <f t="shared" si="3"/>
        <v>301038</v>
      </c>
      <c r="H26" s="17"/>
      <c r="I26" s="19"/>
      <c r="J26" s="18">
        <v>301038</v>
      </c>
    </row>
    <row r="27" spans="1:10" ht="18">
      <c r="A27" s="14" t="s">
        <v>139</v>
      </c>
      <c r="B27" s="165" t="s">
        <v>138</v>
      </c>
      <c r="C27" s="63">
        <f t="shared" si="2"/>
        <v>-676367</v>
      </c>
      <c r="D27" s="17">
        <v>-676367</v>
      </c>
      <c r="E27" s="19"/>
      <c r="F27" s="17"/>
      <c r="G27" s="168">
        <f t="shared" si="1"/>
        <v>-220424</v>
      </c>
      <c r="H27" s="17">
        <v>-220424</v>
      </c>
      <c r="I27" s="19"/>
      <c r="J27" s="18"/>
    </row>
    <row r="28" spans="1:10" ht="15.75">
      <c r="A28" s="14" t="s">
        <v>112</v>
      </c>
      <c r="B28" s="165" t="s">
        <v>110</v>
      </c>
      <c r="C28" s="16">
        <f>SUM(D28:F28)</f>
        <v>3158894</v>
      </c>
      <c r="D28" s="17"/>
      <c r="E28" s="19"/>
      <c r="F28" s="17">
        <v>3158894</v>
      </c>
      <c r="G28" s="168">
        <f>SUM(H28:J28)</f>
        <v>3132313</v>
      </c>
      <c r="H28" s="17"/>
      <c r="I28" s="19"/>
      <c r="J28" s="18">
        <v>3132313</v>
      </c>
    </row>
    <row r="29" spans="1:10" ht="21" customHeight="1">
      <c r="A29" s="14" t="s">
        <v>121</v>
      </c>
      <c r="B29" s="165" t="s">
        <v>143</v>
      </c>
      <c r="C29" s="63">
        <f t="shared" si="2"/>
        <v>3535447</v>
      </c>
      <c r="D29" s="17">
        <v>1545989</v>
      </c>
      <c r="E29" s="19"/>
      <c r="F29" s="17">
        <v>1989458</v>
      </c>
      <c r="G29" s="168">
        <f t="shared" si="1"/>
        <v>3535447</v>
      </c>
      <c r="H29" s="17">
        <v>1545989</v>
      </c>
      <c r="I29" s="19"/>
      <c r="J29" s="18">
        <v>1989458</v>
      </c>
    </row>
    <row r="30" spans="1:10" ht="22.5" customHeight="1" thickBot="1">
      <c r="A30" s="44" t="s">
        <v>144</v>
      </c>
      <c r="B30" s="166" t="s">
        <v>145</v>
      </c>
      <c r="C30" s="46">
        <f>SUM(D30:F30)</f>
        <v>0</v>
      </c>
      <c r="D30" s="41"/>
      <c r="E30" s="42"/>
      <c r="F30" s="41"/>
      <c r="G30" s="169">
        <f>SUM(H30:J30)</f>
        <v>-2173560</v>
      </c>
      <c r="H30" s="41">
        <v>-1650233</v>
      </c>
      <c r="I30" s="42"/>
      <c r="J30" s="43">
        <v>-523327</v>
      </c>
    </row>
    <row r="31" spans="1:10" ht="15.75">
      <c r="A31" s="167" t="s">
        <v>15</v>
      </c>
      <c r="B31" s="13"/>
      <c r="C31" s="155">
        <f>'Prilojenie 3'!D72</f>
        <v>131995100</v>
      </c>
      <c r="D31" s="156">
        <f>'Prilojenie 3'!E72</f>
        <v>84767688</v>
      </c>
      <c r="E31" s="157">
        <f>'Prilojenie 3'!F72</f>
        <v>862323</v>
      </c>
      <c r="F31" s="158">
        <f>'Prilojenie 3'!G72</f>
        <v>46365089</v>
      </c>
      <c r="G31" s="156">
        <f>'Prilojenie 3'!H72</f>
        <v>121960896</v>
      </c>
      <c r="H31" s="157">
        <f>'Prilojenie 3'!I72</f>
        <v>77355124</v>
      </c>
      <c r="I31" s="157">
        <f>'Prilojenie 3'!J72</f>
        <v>877387</v>
      </c>
      <c r="J31" s="161">
        <f>'Prilojenie 3'!K72</f>
        <v>43728385</v>
      </c>
    </row>
    <row r="32" spans="1:10" ht="15.75">
      <c r="A32" s="14" t="s">
        <v>117</v>
      </c>
      <c r="B32" s="15" t="s">
        <v>115</v>
      </c>
      <c r="C32" s="48">
        <f>'Prilojenie 3'!D73</f>
        <v>66235772</v>
      </c>
      <c r="D32" s="50">
        <f>'Prilojenie 3'!E73</f>
        <v>59869708</v>
      </c>
      <c r="E32" s="36">
        <f>'Prilojenie 3'!F73</f>
        <v>494064</v>
      </c>
      <c r="F32" s="54">
        <f>'Prilojenie 3'!G73</f>
        <v>5872000</v>
      </c>
      <c r="G32" s="56">
        <f>'Prilojenie 3'!H73</f>
        <v>63995283</v>
      </c>
      <c r="H32" s="36">
        <f>'Prilojenie 3'!I73</f>
        <v>57369216</v>
      </c>
      <c r="I32" s="36">
        <f>'Prilojenie 3'!J73</f>
        <v>518646</v>
      </c>
      <c r="J32" s="20">
        <f>'Prilojenie 3'!K73</f>
        <v>6107421</v>
      </c>
    </row>
    <row r="33" spans="1:10" ht="15.75">
      <c r="A33" s="14" t="s">
        <v>16</v>
      </c>
      <c r="B33" s="15" t="s">
        <v>118</v>
      </c>
      <c r="C33" s="48">
        <f>'Prilojenie 3'!D74</f>
        <v>43518667</v>
      </c>
      <c r="D33" s="50">
        <f>'Prilojenie 3'!E74</f>
        <v>17914316</v>
      </c>
      <c r="E33" s="36">
        <f>'Prilojenie 3'!F74</f>
        <v>262060</v>
      </c>
      <c r="F33" s="54">
        <f>'Prilojenie 3'!G74</f>
        <v>25342291</v>
      </c>
      <c r="G33" s="56">
        <f>'Prilojenie 3'!H74</f>
        <v>40671499</v>
      </c>
      <c r="H33" s="36">
        <f>'Prilojenie 3'!I74</f>
        <v>15245823</v>
      </c>
      <c r="I33" s="36">
        <f>'Prilojenie 3'!J74</f>
        <v>245373</v>
      </c>
      <c r="J33" s="20">
        <f>'Prilojenie 3'!K74</f>
        <v>25180303</v>
      </c>
    </row>
    <row r="34" spans="1:10" ht="15.75">
      <c r="A34" s="14" t="s">
        <v>18</v>
      </c>
      <c r="B34" s="15" t="s">
        <v>70</v>
      </c>
      <c r="C34" s="48">
        <f>'Prilojenie 3'!D75</f>
        <v>402255</v>
      </c>
      <c r="D34" s="50">
        <f>'Prilojenie 3'!E75</f>
        <v>396255</v>
      </c>
      <c r="E34" s="36">
        <f>'Prilojenie 3'!F75</f>
        <v>0</v>
      </c>
      <c r="F34" s="54">
        <f>'Prilojenie 3'!G75</f>
        <v>6000</v>
      </c>
      <c r="G34" s="56">
        <f>'Prilojenie 3'!H75</f>
        <v>324219</v>
      </c>
      <c r="H34" s="36">
        <f>'Prilojenie 3'!I75</f>
        <v>318219</v>
      </c>
      <c r="I34" s="36">
        <f>'Prilojenie 3'!J75</f>
        <v>0</v>
      </c>
      <c r="J34" s="20">
        <f>'Prilojenie 3'!K75</f>
        <v>6000</v>
      </c>
    </row>
    <row r="35" spans="1:10" ht="15.75">
      <c r="A35" s="14" t="s">
        <v>130</v>
      </c>
      <c r="B35" s="47" t="s">
        <v>128</v>
      </c>
      <c r="C35" s="48">
        <f>'Prilojenie 3'!D76</f>
        <v>1308398</v>
      </c>
      <c r="D35" s="50">
        <f>'Prilojenie 3'!E76</f>
        <v>1252898</v>
      </c>
      <c r="E35" s="36">
        <f>'Prilojenie 3'!F76</f>
        <v>0</v>
      </c>
      <c r="F35" s="54">
        <f>'Prilojenie 3'!G76</f>
        <v>55500</v>
      </c>
      <c r="G35" s="56">
        <f>'Prilojenie 3'!H76</f>
        <v>1256596</v>
      </c>
      <c r="H35" s="36">
        <f>'Prilojenie 3'!I76</f>
        <v>1205058</v>
      </c>
      <c r="I35" s="36">
        <f>'Prilojenie 3'!J76</f>
        <v>0</v>
      </c>
      <c r="J35" s="20">
        <f>'Prilojenie 3'!K76</f>
        <v>51538</v>
      </c>
    </row>
    <row r="36" spans="1:10" ht="15.75">
      <c r="A36" s="39" t="s">
        <v>19</v>
      </c>
      <c r="B36" s="15" t="s">
        <v>116</v>
      </c>
      <c r="C36" s="48">
        <f>'Prilojenie 3'!D77</f>
        <v>7181617</v>
      </c>
      <c r="D36" s="50">
        <f>'Prilojenie 3'!E77</f>
        <v>1819847</v>
      </c>
      <c r="E36" s="36">
        <f>'Prilojenie 3'!F77</f>
        <v>55000</v>
      </c>
      <c r="F36" s="54">
        <f>'Prilojenie 3'!G77</f>
        <v>5306770</v>
      </c>
      <c r="G36" s="56">
        <f>'Prilojenie 3'!H77</f>
        <v>6756264</v>
      </c>
      <c r="H36" s="36">
        <f>'Prilojenie 3'!I77</f>
        <v>1510522</v>
      </c>
      <c r="I36" s="36">
        <f>'Prilojenie 3'!J77</f>
        <v>56219</v>
      </c>
      <c r="J36" s="20">
        <f>'Prilojenie 3'!K77</f>
        <v>5189523</v>
      </c>
    </row>
    <row r="37" spans="1:10" ht="15.75">
      <c r="A37" s="14" t="s">
        <v>20</v>
      </c>
      <c r="B37" s="15" t="s">
        <v>21</v>
      </c>
      <c r="C37" s="48">
        <f>'Prilojenie 3'!D78</f>
        <v>12952708</v>
      </c>
      <c r="D37" s="50">
        <f>'Prilojenie 3'!E78</f>
        <v>3513981</v>
      </c>
      <c r="E37" s="36">
        <f>'Prilojenie 3'!F78</f>
        <v>51199</v>
      </c>
      <c r="F37" s="54">
        <f>'Prilojenie 3'!G78</f>
        <v>9387528</v>
      </c>
      <c r="G37" s="56">
        <f>'Prilojenie 3'!H78</f>
        <v>8566211</v>
      </c>
      <c r="H37" s="36">
        <f>'Prilojenie 3'!I78</f>
        <v>1705603</v>
      </c>
      <c r="I37" s="36">
        <f>'Prilojenie 3'!J78</f>
        <v>57149</v>
      </c>
      <c r="J37" s="20">
        <f>'Prilojenie 3'!K78</f>
        <v>6803459</v>
      </c>
    </row>
    <row r="38" spans="1:10" ht="16.5" thickBot="1">
      <c r="A38" s="61" t="s">
        <v>151</v>
      </c>
      <c r="B38" s="45" t="s">
        <v>111</v>
      </c>
      <c r="C38" s="49">
        <f>'Prilojenie 3'!D79</f>
        <v>395683</v>
      </c>
      <c r="D38" s="51">
        <f>'Prilojenie 3'!E79</f>
        <v>683</v>
      </c>
      <c r="E38" s="52">
        <f>'Prilojenie 3'!F79</f>
        <v>0</v>
      </c>
      <c r="F38" s="55">
        <f>'Prilojenie 3'!G79</f>
        <v>395000</v>
      </c>
      <c r="G38" s="57">
        <f>'Prilojenie 3'!H79</f>
        <v>390824</v>
      </c>
      <c r="H38" s="52">
        <f>'Prilojenie 3'!I79</f>
        <v>683</v>
      </c>
      <c r="I38" s="52">
        <f>'Prilojenie 3'!J79</f>
        <v>0</v>
      </c>
      <c r="J38" s="53">
        <f>'Prilojenie 3'!K79</f>
        <v>390141</v>
      </c>
    </row>
  </sheetData>
  <sheetProtection/>
  <mergeCells count="12">
    <mergeCell ref="I7:I11"/>
    <mergeCell ref="J7:J11"/>
    <mergeCell ref="G6:J6"/>
    <mergeCell ref="C6:F6"/>
    <mergeCell ref="G7:G11"/>
    <mergeCell ref="H7:H11"/>
    <mergeCell ref="A3:F3"/>
    <mergeCell ref="A4:F4"/>
    <mergeCell ref="C7:C11"/>
    <mergeCell ref="D7:D11"/>
    <mergeCell ref="E7:E11"/>
    <mergeCell ref="F7:F11"/>
  </mergeCells>
  <printOptions/>
  <pageMargins left="0.11811023622047245" right="0.15748031496062992" top="0" bottom="0.11811023622047245" header="0.1968503937007874" footer="0.1181102362204724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60" zoomScaleNormal="60" zoomScalePageLayoutView="0" workbookViewId="0" topLeftCell="A1">
      <selection activeCell="H56" sqref="H56"/>
    </sheetView>
  </sheetViews>
  <sheetFormatPr defaultColWidth="9.140625" defaultRowHeight="12.75"/>
  <cols>
    <col min="1" max="1" width="54.421875" style="1" customWidth="1"/>
    <col min="2" max="2" width="20.140625" style="1" customWidth="1"/>
    <col min="3" max="8" width="20.140625" style="170" customWidth="1"/>
    <col min="9" max="9" width="9.140625" style="170" customWidth="1"/>
    <col min="10" max="16384" width="9.140625" style="1" customWidth="1"/>
  </cols>
  <sheetData>
    <row r="1" spans="4:6" ht="15.75">
      <c r="D1" s="171"/>
      <c r="F1" s="171" t="s">
        <v>109</v>
      </c>
    </row>
    <row r="2" ht="15.75">
      <c r="D2" s="171"/>
    </row>
    <row r="4" spans="1:5" ht="14.25" customHeight="1">
      <c r="A4" s="6" t="s">
        <v>142</v>
      </c>
      <c r="B4" s="6"/>
      <c r="C4" s="172"/>
      <c r="D4" s="173"/>
      <c r="E4" s="173"/>
    </row>
    <row r="5" spans="1:5" ht="14.25" customHeight="1">
      <c r="A5" s="6" t="s">
        <v>197</v>
      </c>
      <c r="B5" s="6"/>
      <c r="C5" s="172"/>
      <c r="D5" s="173"/>
      <c r="E5" s="173"/>
    </row>
    <row r="6" spans="1:5" ht="14.25" customHeight="1">
      <c r="A6" s="6"/>
      <c r="B6" s="6"/>
      <c r="C6" s="172"/>
      <c r="D6" s="173"/>
      <c r="E6" s="173"/>
    </row>
    <row r="7" spans="1:3" ht="12.75" customHeight="1" thickBot="1">
      <c r="A7" s="4"/>
      <c r="B7" s="4"/>
      <c r="C7" s="173"/>
    </row>
    <row r="8" spans="1:8" ht="16.5" thickBot="1">
      <c r="A8" s="212" t="s">
        <v>22</v>
      </c>
      <c r="B8" s="209" t="s">
        <v>175</v>
      </c>
      <c r="C8" s="224" t="s">
        <v>195</v>
      </c>
      <c r="D8" s="225"/>
      <c r="E8" s="226"/>
      <c r="F8" s="215" t="s">
        <v>196</v>
      </c>
      <c r="G8" s="216"/>
      <c r="H8" s="217"/>
    </row>
    <row r="9" spans="1:8" ht="15" customHeight="1">
      <c r="A9" s="213"/>
      <c r="B9" s="210"/>
      <c r="C9" s="227" t="s">
        <v>132</v>
      </c>
      <c r="D9" s="229" t="s">
        <v>134</v>
      </c>
      <c r="E9" s="231" t="s">
        <v>133</v>
      </c>
      <c r="F9" s="220" t="s">
        <v>176</v>
      </c>
      <c r="G9" s="222" t="s">
        <v>177</v>
      </c>
      <c r="H9" s="218" t="s">
        <v>178</v>
      </c>
    </row>
    <row r="10" spans="1:8" ht="15" customHeight="1" thickBot="1">
      <c r="A10" s="214"/>
      <c r="B10" s="211"/>
      <c r="C10" s="228"/>
      <c r="D10" s="230"/>
      <c r="E10" s="232"/>
      <c r="F10" s="221"/>
      <c r="G10" s="223"/>
      <c r="H10" s="219"/>
    </row>
    <row r="11" spans="1:8" ht="15.75">
      <c r="A11" s="64" t="s">
        <v>23</v>
      </c>
      <c r="B11" s="129"/>
      <c r="C11" s="174">
        <f aca="true" t="shared" si="0" ref="C11:H11">C12+C14+C20</f>
        <v>0</v>
      </c>
      <c r="D11" s="175">
        <f t="shared" si="0"/>
        <v>13806269</v>
      </c>
      <c r="E11" s="176">
        <f t="shared" si="0"/>
        <v>13806269</v>
      </c>
      <c r="F11" s="174">
        <f t="shared" si="0"/>
        <v>0</v>
      </c>
      <c r="G11" s="175">
        <f t="shared" si="0"/>
        <v>12917642</v>
      </c>
      <c r="H11" s="177">
        <f t="shared" si="0"/>
        <v>12917642</v>
      </c>
    </row>
    <row r="12" spans="1:8" ht="15.75">
      <c r="A12" s="65" t="s">
        <v>113</v>
      </c>
      <c r="B12" s="130" t="s">
        <v>100</v>
      </c>
      <c r="C12" s="178">
        <f aca="true" t="shared" si="1" ref="C12:H12">SUM(C13)</f>
        <v>0</v>
      </c>
      <c r="D12" s="139">
        <f t="shared" si="1"/>
        <v>250000</v>
      </c>
      <c r="E12" s="179">
        <f t="shared" si="1"/>
        <v>250000</v>
      </c>
      <c r="F12" s="178">
        <f t="shared" si="1"/>
        <v>0</v>
      </c>
      <c r="G12" s="139">
        <f t="shared" si="1"/>
        <v>180259</v>
      </c>
      <c r="H12" s="180">
        <f t="shared" si="1"/>
        <v>180259</v>
      </c>
    </row>
    <row r="13" spans="1:8" ht="15.75">
      <c r="A13" s="66" t="s">
        <v>103</v>
      </c>
      <c r="B13" s="131" t="s">
        <v>108</v>
      </c>
      <c r="C13" s="181"/>
      <c r="D13" s="141">
        <v>250000</v>
      </c>
      <c r="E13" s="182">
        <f>C13+D13</f>
        <v>250000</v>
      </c>
      <c r="F13" s="181"/>
      <c r="G13" s="141">
        <v>180259</v>
      </c>
      <c r="H13" s="180">
        <f aca="true" t="shared" si="2" ref="H13:H55">F13+G13</f>
        <v>180259</v>
      </c>
    </row>
    <row r="14" spans="1:8" ht="15.75">
      <c r="A14" s="65" t="s">
        <v>24</v>
      </c>
      <c r="B14" s="132" t="s">
        <v>25</v>
      </c>
      <c r="C14" s="178">
        <f>SUM(C15:C19)</f>
        <v>0</v>
      </c>
      <c r="D14" s="139">
        <f>SUM(D15:D19)</f>
        <v>13553269</v>
      </c>
      <c r="E14" s="182">
        <f>C14+D14</f>
        <v>13553269</v>
      </c>
      <c r="F14" s="178">
        <f>SUM(F15:F19)</f>
        <v>0</v>
      </c>
      <c r="G14" s="139">
        <f>SUM(G15:G19)</f>
        <v>12735572</v>
      </c>
      <c r="H14" s="180">
        <f>SUM(H15:H19)</f>
        <v>12735572</v>
      </c>
    </row>
    <row r="15" spans="1:8" ht="15.75">
      <c r="A15" s="66" t="s">
        <v>26</v>
      </c>
      <c r="B15" s="131" t="s">
        <v>27</v>
      </c>
      <c r="C15" s="183"/>
      <c r="D15" s="184">
        <v>3412269</v>
      </c>
      <c r="E15" s="182">
        <f aca="true" t="shared" si="3" ref="E15:E20">C15+D15</f>
        <v>3412269</v>
      </c>
      <c r="F15" s="183"/>
      <c r="G15" s="184">
        <v>2469919</v>
      </c>
      <c r="H15" s="180">
        <f t="shared" si="2"/>
        <v>2469919</v>
      </c>
    </row>
    <row r="16" spans="1:8" ht="15.75">
      <c r="A16" s="66" t="s">
        <v>28</v>
      </c>
      <c r="B16" s="131" t="s">
        <v>29</v>
      </c>
      <c r="C16" s="183"/>
      <c r="D16" s="184">
        <v>1000</v>
      </c>
      <c r="E16" s="182">
        <f t="shared" si="3"/>
        <v>1000</v>
      </c>
      <c r="F16" s="183"/>
      <c r="G16" s="184">
        <v>358</v>
      </c>
      <c r="H16" s="180">
        <f t="shared" si="2"/>
        <v>358</v>
      </c>
    </row>
    <row r="17" spans="1:8" ht="15.75">
      <c r="A17" s="66" t="s">
        <v>30</v>
      </c>
      <c r="B17" s="131" t="s">
        <v>31</v>
      </c>
      <c r="C17" s="183"/>
      <c r="D17" s="184">
        <v>6400000</v>
      </c>
      <c r="E17" s="182">
        <f t="shared" si="3"/>
        <v>6400000</v>
      </c>
      <c r="F17" s="183"/>
      <c r="G17" s="184">
        <v>6440136</v>
      </c>
      <c r="H17" s="180">
        <f t="shared" si="2"/>
        <v>6440136</v>
      </c>
    </row>
    <row r="18" spans="1:8" ht="15.75">
      <c r="A18" s="66" t="s">
        <v>32</v>
      </c>
      <c r="B18" s="131" t="s">
        <v>33</v>
      </c>
      <c r="C18" s="183"/>
      <c r="D18" s="184">
        <v>3700000</v>
      </c>
      <c r="E18" s="182">
        <f t="shared" si="3"/>
        <v>3700000</v>
      </c>
      <c r="F18" s="183"/>
      <c r="G18" s="184">
        <v>3798228</v>
      </c>
      <c r="H18" s="180">
        <f t="shared" si="2"/>
        <v>3798228</v>
      </c>
    </row>
    <row r="19" spans="1:8" ht="15.75">
      <c r="A19" s="66" t="s">
        <v>137</v>
      </c>
      <c r="B19" s="133" t="s">
        <v>136</v>
      </c>
      <c r="C19" s="183"/>
      <c r="D19" s="184">
        <v>40000</v>
      </c>
      <c r="E19" s="182">
        <f t="shared" si="3"/>
        <v>40000</v>
      </c>
      <c r="F19" s="183"/>
      <c r="G19" s="184">
        <v>26931</v>
      </c>
      <c r="H19" s="180">
        <f t="shared" si="2"/>
        <v>26931</v>
      </c>
    </row>
    <row r="20" spans="1:9" s="2" customFormat="1" ht="15.75">
      <c r="A20" s="65" t="s">
        <v>159</v>
      </c>
      <c r="B20" s="134" t="s">
        <v>34</v>
      </c>
      <c r="C20" s="185"/>
      <c r="D20" s="186">
        <v>3000</v>
      </c>
      <c r="E20" s="179">
        <f t="shared" si="3"/>
        <v>3000</v>
      </c>
      <c r="F20" s="185"/>
      <c r="G20" s="186">
        <v>1811</v>
      </c>
      <c r="H20" s="180">
        <f t="shared" si="2"/>
        <v>1811</v>
      </c>
      <c r="I20" s="171"/>
    </row>
    <row r="21" spans="1:8" ht="15.75">
      <c r="A21" s="65" t="s">
        <v>35</v>
      </c>
      <c r="B21" s="131"/>
      <c r="C21" s="178">
        <f aca="true" t="shared" si="4" ref="C21:H21">C22+C29+C42+C43+C44+C48+C53+C54+C55</f>
        <v>568242</v>
      </c>
      <c r="D21" s="139">
        <f t="shared" si="4"/>
        <v>20648041</v>
      </c>
      <c r="E21" s="179">
        <f t="shared" si="4"/>
        <v>21216283</v>
      </c>
      <c r="F21" s="178">
        <f t="shared" si="4"/>
        <v>568242</v>
      </c>
      <c r="G21" s="139">
        <f t="shared" si="4"/>
        <v>17019947</v>
      </c>
      <c r="H21" s="180">
        <f t="shared" si="4"/>
        <v>17588189</v>
      </c>
    </row>
    <row r="22" spans="1:8" ht="15.75">
      <c r="A22" s="65" t="s">
        <v>36</v>
      </c>
      <c r="B22" s="132" t="s">
        <v>37</v>
      </c>
      <c r="C22" s="178">
        <f aca="true" t="shared" si="5" ref="C22:H22">SUM(C23:C28)</f>
        <v>44025</v>
      </c>
      <c r="D22" s="139">
        <f t="shared" si="5"/>
        <v>1364000</v>
      </c>
      <c r="E22" s="179">
        <f t="shared" si="5"/>
        <v>1408025</v>
      </c>
      <c r="F22" s="178">
        <f t="shared" si="5"/>
        <v>44025</v>
      </c>
      <c r="G22" s="139">
        <f t="shared" si="5"/>
        <v>1284546</v>
      </c>
      <c r="H22" s="180">
        <f t="shared" si="5"/>
        <v>1328571</v>
      </c>
    </row>
    <row r="23" spans="1:8" ht="15.75">
      <c r="A23" s="66" t="s">
        <v>160</v>
      </c>
      <c r="B23" s="131" t="s">
        <v>38</v>
      </c>
      <c r="C23" s="183">
        <v>850</v>
      </c>
      <c r="D23" s="141">
        <v>450000</v>
      </c>
      <c r="E23" s="182">
        <f aca="true" t="shared" si="6" ref="E23:E28">C23+D23</f>
        <v>450850</v>
      </c>
      <c r="F23" s="183">
        <v>850</v>
      </c>
      <c r="G23" s="141">
        <v>444048</v>
      </c>
      <c r="H23" s="180">
        <f t="shared" si="2"/>
        <v>444898</v>
      </c>
    </row>
    <row r="24" spans="1:8" ht="15.75">
      <c r="A24" s="66" t="s">
        <v>161</v>
      </c>
      <c r="B24" s="131" t="s">
        <v>39</v>
      </c>
      <c r="C24" s="183">
        <v>256</v>
      </c>
      <c r="D24" s="141">
        <v>853000</v>
      </c>
      <c r="E24" s="182">
        <f t="shared" si="6"/>
        <v>853256</v>
      </c>
      <c r="F24" s="183">
        <v>256</v>
      </c>
      <c r="G24" s="141">
        <v>810180</v>
      </c>
      <c r="H24" s="180">
        <f t="shared" si="2"/>
        <v>810436</v>
      </c>
    </row>
    <row r="25" spans="1:8" ht="15.75">
      <c r="A25" s="66" t="s">
        <v>162</v>
      </c>
      <c r="B25" s="131" t="s">
        <v>40</v>
      </c>
      <c r="C25" s="183">
        <v>42919</v>
      </c>
      <c r="D25" s="141">
        <v>60000</v>
      </c>
      <c r="E25" s="182">
        <f t="shared" si="6"/>
        <v>102919</v>
      </c>
      <c r="F25" s="183">
        <v>42919</v>
      </c>
      <c r="G25" s="141">
        <v>29420</v>
      </c>
      <c r="H25" s="180">
        <f t="shared" si="2"/>
        <v>72339</v>
      </c>
    </row>
    <row r="26" spans="1:8" ht="15.75">
      <c r="A26" s="66" t="s">
        <v>163</v>
      </c>
      <c r="B26" s="131" t="s">
        <v>97</v>
      </c>
      <c r="C26" s="183"/>
      <c r="D26" s="141"/>
      <c r="E26" s="182">
        <f t="shared" si="6"/>
        <v>0</v>
      </c>
      <c r="F26" s="183"/>
      <c r="G26" s="141"/>
      <c r="H26" s="180">
        <f t="shared" si="2"/>
        <v>0</v>
      </c>
    </row>
    <row r="27" spans="1:8" ht="15.75">
      <c r="A27" s="66" t="s">
        <v>164</v>
      </c>
      <c r="B27" s="131" t="s">
        <v>41</v>
      </c>
      <c r="C27" s="183"/>
      <c r="D27" s="141">
        <v>1000</v>
      </c>
      <c r="E27" s="182">
        <f t="shared" si="6"/>
        <v>1000</v>
      </c>
      <c r="F27" s="183"/>
      <c r="G27" s="141">
        <v>898</v>
      </c>
      <c r="H27" s="180">
        <f t="shared" si="2"/>
        <v>898</v>
      </c>
    </row>
    <row r="28" spans="1:8" ht="15.75">
      <c r="A28" s="66" t="s">
        <v>165</v>
      </c>
      <c r="B28" s="131" t="s">
        <v>166</v>
      </c>
      <c r="C28" s="178"/>
      <c r="D28" s="187"/>
      <c r="E28" s="182">
        <f t="shared" si="6"/>
        <v>0</v>
      </c>
      <c r="F28" s="178"/>
      <c r="G28" s="139"/>
      <c r="H28" s="180">
        <f t="shared" si="2"/>
        <v>0</v>
      </c>
    </row>
    <row r="29" spans="1:8" ht="15.75">
      <c r="A29" s="67" t="s">
        <v>42</v>
      </c>
      <c r="B29" s="135" t="s">
        <v>43</v>
      </c>
      <c r="C29" s="178">
        <f aca="true" t="shared" si="7" ref="C29:H29">SUM(C30:C41)</f>
        <v>0</v>
      </c>
      <c r="D29" s="139">
        <f t="shared" si="7"/>
        <v>15136000</v>
      </c>
      <c r="E29" s="179">
        <f t="shared" si="7"/>
        <v>15136000</v>
      </c>
      <c r="F29" s="178">
        <f t="shared" si="7"/>
        <v>0</v>
      </c>
      <c r="G29" s="139">
        <f t="shared" si="7"/>
        <v>11956077</v>
      </c>
      <c r="H29" s="180">
        <f t="shared" si="7"/>
        <v>11956077</v>
      </c>
    </row>
    <row r="30" spans="1:8" ht="15.75">
      <c r="A30" s="68" t="s">
        <v>44</v>
      </c>
      <c r="B30" s="133" t="s">
        <v>129</v>
      </c>
      <c r="C30" s="183"/>
      <c r="D30" s="184">
        <v>400000</v>
      </c>
      <c r="E30" s="182">
        <f aca="true" t="shared" si="8" ref="E30:E55">C30+D30</f>
        <v>400000</v>
      </c>
      <c r="F30" s="183"/>
      <c r="G30" s="184">
        <v>255905</v>
      </c>
      <c r="H30" s="180">
        <f t="shared" si="2"/>
        <v>255905</v>
      </c>
    </row>
    <row r="31" spans="1:8" ht="15.75">
      <c r="A31" s="68" t="s">
        <v>167</v>
      </c>
      <c r="B31" s="133" t="s">
        <v>168</v>
      </c>
      <c r="C31" s="183"/>
      <c r="D31" s="184"/>
      <c r="E31" s="182">
        <f t="shared" si="8"/>
        <v>0</v>
      </c>
      <c r="F31" s="183"/>
      <c r="G31" s="184"/>
      <c r="H31" s="180">
        <f t="shared" si="2"/>
        <v>0</v>
      </c>
    </row>
    <row r="32" spans="1:8" ht="15.75">
      <c r="A32" s="68" t="s">
        <v>45</v>
      </c>
      <c r="B32" s="133" t="s">
        <v>46</v>
      </c>
      <c r="C32" s="183"/>
      <c r="D32" s="184">
        <v>400000</v>
      </c>
      <c r="E32" s="182">
        <f t="shared" si="8"/>
        <v>400000</v>
      </c>
      <c r="F32" s="183"/>
      <c r="G32" s="184">
        <v>295573</v>
      </c>
      <c r="H32" s="180">
        <f t="shared" si="2"/>
        <v>295573</v>
      </c>
    </row>
    <row r="33" spans="1:8" ht="15.75">
      <c r="A33" s="68" t="s">
        <v>47</v>
      </c>
      <c r="B33" s="136" t="s">
        <v>48</v>
      </c>
      <c r="C33" s="183"/>
      <c r="D33" s="184">
        <v>1500000</v>
      </c>
      <c r="E33" s="182">
        <f t="shared" si="8"/>
        <v>1500000</v>
      </c>
      <c r="F33" s="183"/>
      <c r="G33" s="184">
        <v>1359277</v>
      </c>
      <c r="H33" s="180">
        <f t="shared" si="2"/>
        <v>1359277</v>
      </c>
    </row>
    <row r="34" spans="1:8" ht="15.75">
      <c r="A34" s="68" t="s">
        <v>49</v>
      </c>
      <c r="B34" s="136" t="s">
        <v>50</v>
      </c>
      <c r="C34" s="183"/>
      <c r="D34" s="184">
        <v>11800000</v>
      </c>
      <c r="E34" s="182">
        <f t="shared" si="8"/>
        <v>11800000</v>
      </c>
      <c r="F34" s="183"/>
      <c r="G34" s="184">
        <v>9104478</v>
      </c>
      <c r="H34" s="180">
        <f t="shared" si="2"/>
        <v>9104478</v>
      </c>
    </row>
    <row r="35" spans="1:8" ht="15.75">
      <c r="A35" s="68" t="s">
        <v>51</v>
      </c>
      <c r="B35" s="136" t="s">
        <v>52</v>
      </c>
      <c r="C35" s="183"/>
      <c r="D35" s="184">
        <v>30000</v>
      </c>
      <c r="E35" s="182">
        <f t="shared" si="8"/>
        <v>30000</v>
      </c>
      <c r="F35" s="183"/>
      <c r="G35" s="184">
        <v>8168</v>
      </c>
      <c r="H35" s="180">
        <f t="shared" si="2"/>
        <v>8168</v>
      </c>
    </row>
    <row r="36" spans="1:8" ht="15.75">
      <c r="A36" s="68" t="s">
        <v>169</v>
      </c>
      <c r="B36" s="136" t="s">
        <v>170</v>
      </c>
      <c r="C36" s="183"/>
      <c r="D36" s="184"/>
      <c r="E36" s="182">
        <f t="shared" si="8"/>
        <v>0</v>
      </c>
      <c r="F36" s="183"/>
      <c r="G36" s="184"/>
      <c r="H36" s="180">
        <f t="shared" si="2"/>
        <v>0</v>
      </c>
    </row>
    <row r="37" spans="1:8" ht="15.75">
      <c r="A37" s="68" t="s">
        <v>53</v>
      </c>
      <c r="B37" s="136" t="s">
        <v>54</v>
      </c>
      <c r="C37" s="183"/>
      <c r="D37" s="184">
        <v>500000</v>
      </c>
      <c r="E37" s="182">
        <f t="shared" si="8"/>
        <v>500000</v>
      </c>
      <c r="F37" s="183"/>
      <c r="G37" s="184">
        <v>507855</v>
      </c>
      <c r="H37" s="180">
        <f t="shared" si="2"/>
        <v>507855</v>
      </c>
    </row>
    <row r="38" spans="1:8" ht="15.75">
      <c r="A38" s="68" t="s">
        <v>55</v>
      </c>
      <c r="B38" s="136" t="s">
        <v>56</v>
      </c>
      <c r="C38" s="183"/>
      <c r="D38" s="184">
        <v>350000</v>
      </c>
      <c r="E38" s="182">
        <f t="shared" si="8"/>
        <v>350000</v>
      </c>
      <c r="F38" s="183"/>
      <c r="G38" s="184">
        <v>351651</v>
      </c>
      <c r="H38" s="180">
        <f t="shared" si="2"/>
        <v>351651</v>
      </c>
    </row>
    <row r="39" spans="1:8" ht="15.75">
      <c r="A39" s="68" t="s">
        <v>57</v>
      </c>
      <c r="B39" s="136" t="s">
        <v>58</v>
      </c>
      <c r="C39" s="178"/>
      <c r="D39" s="184">
        <v>85000</v>
      </c>
      <c r="E39" s="182">
        <f t="shared" si="8"/>
        <v>85000</v>
      </c>
      <c r="F39" s="178"/>
      <c r="G39" s="141">
        <v>49070</v>
      </c>
      <c r="H39" s="180">
        <f t="shared" si="2"/>
        <v>49070</v>
      </c>
    </row>
    <row r="40" spans="1:8" ht="15.75">
      <c r="A40" s="68" t="s">
        <v>98</v>
      </c>
      <c r="B40" s="136" t="s">
        <v>99</v>
      </c>
      <c r="C40" s="178"/>
      <c r="D40" s="184">
        <v>1000</v>
      </c>
      <c r="E40" s="182">
        <f t="shared" si="8"/>
        <v>1000</v>
      </c>
      <c r="F40" s="178"/>
      <c r="G40" s="141">
        <v>440</v>
      </c>
      <c r="H40" s="180">
        <f t="shared" si="2"/>
        <v>440</v>
      </c>
    </row>
    <row r="41" spans="1:8" ht="15.75">
      <c r="A41" s="68" t="s">
        <v>59</v>
      </c>
      <c r="B41" s="133" t="s">
        <v>60</v>
      </c>
      <c r="C41" s="178"/>
      <c r="D41" s="184">
        <v>70000</v>
      </c>
      <c r="E41" s="182">
        <f>C41+D41</f>
        <v>70000</v>
      </c>
      <c r="F41" s="178"/>
      <c r="G41" s="141">
        <v>23660</v>
      </c>
      <c r="H41" s="180">
        <f t="shared" si="2"/>
        <v>23660</v>
      </c>
    </row>
    <row r="42" spans="1:9" s="2" customFormat="1" ht="15.75">
      <c r="A42" s="67" t="s">
        <v>61</v>
      </c>
      <c r="B42" s="135" t="s">
        <v>62</v>
      </c>
      <c r="C42" s="178"/>
      <c r="D42" s="139">
        <v>1200000</v>
      </c>
      <c r="E42" s="179">
        <f>C42+D42</f>
        <v>1200000</v>
      </c>
      <c r="F42" s="178"/>
      <c r="G42" s="139">
        <v>907999</v>
      </c>
      <c r="H42" s="180">
        <f t="shared" si="2"/>
        <v>907999</v>
      </c>
      <c r="I42" s="171"/>
    </row>
    <row r="43" spans="1:9" s="2" customFormat="1" ht="15.75">
      <c r="A43" s="67" t="s">
        <v>63</v>
      </c>
      <c r="B43" s="137" t="s">
        <v>64</v>
      </c>
      <c r="C43" s="185">
        <v>515780</v>
      </c>
      <c r="D43" s="139">
        <v>610000</v>
      </c>
      <c r="E43" s="179">
        <f t="shared" si="8"/>
        <v>1125780</v>
      </c>
      <c r="F43" s="185">
        <v>515780</v>
      </c>
      <c r="G43" s="139">
        <v>650310</v>
      </c>
      <c r="H43" s="180">
        <f t="shared" si="2"/>
        <v>1166090</v>
      </c>
      <c r="I43" s="171"/>
    </row>
    <row r="44" spans="1:8" ht="15.75">
      <c r="A44" s="67" t="s">
        <v>65</v>
      </c>
      <c r="B44" s="137" t="s">
        <v>66</v>
      </c>
      <c r="C44" s="178">
        <f aca="true" t="shared" si="9" ref="C44:H44">SUM(C45:C47)</f>
        <v>0</v>
      </c>
      <c r="D44" s="139">
        <f>SUM(D45:D46)</f>
        <v>-1541959</v>
      </c>
      <c r="E44" s="179">
        <f t="shared" si="9"/>
        <v>-1541959</v>
      </c>
      <c r="F44" s="178">
        <f t="shared" si="9"/>
        <v>0</v>
      </c>
      <c r="G44" s="139">
        <f t="shared" si="9"/>
        <v>-1541959</v>
      </c>
      <c r="H44" s="180">
        <f t="shared" si="9"/>
        <v>-1541959</v>
      </c>
    </row>
    <row r="45" spans="1:8" ht="15.75">
      <c r="A45" s="68" t="s">
        <v>171</v>
      </c>
      <c r="B45" s="133" t="s">
        <v>67</v>
      </c>
      <c r="C45" s="183"/>
      <c r="D45" s="141">
        <v>-1461236</v>
      </c>
      <c r="E45" s="182">
        <f t="shared" si="8"/>
        <v>-1461236</v>
      </c>
      <c r="F45" s="183"/>
      <c r="G45" s="184">
        <v>-1461236</v>
      </c>
      <c r="H45" s="180">
        <f t="shared" si="2"/>
        <v>-1461236</v>
      </c>
    </row>
    <row r="46" spans="1:8" ht="15.75">
      <c r="A46" s="68" t="s">
        <v>172</v>
      </c>
      <c r="B46" s="133" t="s">
        <v>68</v>
      </c>
      <c r="C46" s="183"/>
      <c r="D46" s="141">
        <v>-80723</v>
      </c>
      <c r="E46" s="182">
        <f t="shared" si="8"/>
        <v>-80723</v>
      </c>
      <c r="F46" s="183"/>
      <c r="G46" s="184">
        <v>-80723</v>
      </c>
      <c r="H46" s="180">
        <f t="shared" si="2"/>
        <v>-80723</v>
      </c>
    </row>
    <row r="47" spans="1:8" ht="15.75">
      <c r="A47" s="68" t="s">
        <v>173</v>
      </c>
      <c r="B47" s="133" t="s">
        <v>174</v>
      </c>
      <c r="C47" s="183"/>
      <c r="D47" s="141"/>
      <c r="E47" s="182">
        <f t="shared" si="8"/>
        <v>0</v>
      </c>
      <c r="F47" s="183"/>
      <c r="G47" s="184"/>
      <c r="H47" s="180">
        <f t="shared" si="2"/>
        <v>0</v>
      </c>
    </row>
    <row r="48" spans="1:8" ht="30" customHeight="1">
      <c r="A48" s="67" t="s">
        <v>69</v>
      </c>
      <c r="B48" s="135" t="s">
        <v>70</v>
      </c>
      <c r="C48" s="178">
        <f aca="true" t="shared" si="10" ref="C48:H48">SUM(C49:C52)</f>
        <v>0</v>
      </c>
      <c r="D48" s="139">
        <f t="shared" si="10"/>
        <v>3400000</v>
      </c>
      <c r="E48" s="179">
        <f t="shared" si="10"/>
        <v>3400000</v>
      </c>
      <c r="F48" s="178">
        <f t="shared" si="10"/>
        <v>0</v>
      </c>
      <c r="G48" s="139">
        <f t="shared" si="10"/>
        <v>3347342</v>
      </c>
      <c r="H48" s="180">
        <f t="shared" si="10"/>
        <v>3347342</v>
      </c>
    </row>
    <row r="49" spans="1:8" ht="15.75">
      <c r="A49" s="68" t="s">
        <v>123</v>
      </c>
      <c r="B49" s="136" t="s">
        <v>104</v>
      </c>
      <c r="C49" s="185"/>
      <c r="D49" s="184">
        <v>1150000</v>
      </c>
      <c r="E49" s="182">
        <f t="shared" si="8"/>
        <v>1150000</v>
      </c>
      <c r="F49" s="185"/>
      <c r="G49" s="184">
        <v>1147130</v>
      </c>
      <c r="H49" s="180">
        <f t="shared" si="2"/>
        <v>1147130</v>
      </c>
    </row>
    <row r="50" spans="1:8" ht="15.75">
      <c r="A50" s="68" t="s">
        <v>198</v>
      </c>
      <c r="B50" s="136" t="s">
        <v>199</v>
      </c>
      <c r="C50" s="185"/>
      <c r="D50" s="184">
        <v>1000</v>
      </c>
      <c r="E50" s="182">
        <f t="shared" si="8"/>
        <v>1000</v>
      </c>
      <c r="F50" s="185"/>
      <c r="G50" s="141">
        <v>905</v>
      </c>
      <c r="H50" s="180">
        <f t="shared" si="2"/>
        <v>905</v>
      </c>
    </row>
    <row r="51" spans="1:8" ht="15.75">
      <c r="A51" s="68" t="s">
        <v>124</v>
      </c>
      <c r="B51" s="136" t="s">
        <v>125</v>
      </c>
      <c r="C51" s="185"/>
      <c r="D51" s="184">
        <v>1500</v>
      </c>
      <c r="E51" s="182">
        <f t="shared" si="8"/>
        <v>1500</v>
      </c>
      <c r="F51" s="185"/>
      <c r="G51" s="141">
        <v>2065</v>
      </c>
      <c r="H51" s="180">
        <f t="shared" si="2"/>
        <v>2065</v>
      </c>
    </row>
    <row r="52" spans="1:8" ht="15.75">
      <c r="A52" s="68" t="s">
        <v>71</v>
      </c>
      <c r="B52" s="136" t="s">
        <v>105</v>
      </c>
      <c r="C52" s="188"/>
      <c r="D52" s="184">
        <v>2247500</v>
      </c>
      <c r="E52" s="182">
        <f t="shared" si="8"/>
        <v>2247500</v>
      </c>
      <c r="F52" s="188"/>
      <c r="G52" s="189">
        <v>2197242</v>
      </c>
      <c r="H52" s="180">
        <f t="shared" si="2"/>
        <v>2197242</v>
      </c>
    </row>
    <row r="53" spans="1:9" s="2" customFormat="1" ht="16.5" customHeight="1">
      <c r="A53" s="67" t="s">
        <v>72</v>
      </c>
      <c r="B53" s="135" t="s">
        <v>73</v>
      </c>
      <c r="C53" s="178"/>
      <c r="D53" s="186">
        <v>380000</v>
      </c>
      <c r="E53" s="179">
        <f t="shared" si="8"/>
        <v>380000</v>
      </c>
      <c r="F53" s="178"/>
      <c r="G53" s="139">
        <v>358563</v>
      </c>
      <c r="H53" s="180">
        <f t="shared" si="2"/>
        <v>358563</v>
      </c>
      <c r="I53" s="171"/>
    </row>
    <row r="54" spans="1:9" s="2" customFormat="1" ht="16.5" customHeight="1">
      <c r="A54" s="67" t="s">
        <v>74</v>
      </c>
      <c r="B54" s="137" t="s">
        <v>75</v>
      </c>
      <c r="C54" s="178">
        <v>8437</v>
      </c>
      <c r="D54" s="139">
        <v>100000</v>
      </c>
      <c r="E54" s="179">
        <f t="shared" si="8"/>
        <v>108437</v>
      </c>
      <c r="F54" s="178">
        <v>8437</v>
      </c>
      <c r="G54" s="139">
        <v>57069</v>
      </c>
      <c r="H54" s="180">
        <f t="shared" si="2"/>
        <v>65506</v>
      </c>
      <c r="I54" s="171"/>
    </row>
    <row r="55" spans="1:9" s="2" customFormat="1" ht="16.5" customHeight="1" thickBot="1">
      <c r="A55" s="69" t="s">
        <v>150</v>
      </c>
      <c r="B55" s="138" t="s">
        <v>140</v>
      </c>
      <c r="C55" s="190"/>
      <c r="D55" s="140"/>
      <c r="E55" s="191">
        <f t="shared" si="8"/>
        <v>0</v>
      </c>
      <c r="F55" s="190"/>
      <c r="G55" s="192"/>
      <c r="H55" s="193">
        <f t="shared" si="2"/>
        <v>0</v>
      </c>
      <c r="I55" s="171"/>
    </row>
    <row r="56" spans="1:8" ht="16.5" customHeight="1" thickBot="1">
      <c r="A56" s="127" t="s">
        <v>76</v>
      </c>
      <c r="B56" s="128"/>
      <c r="C56" s="194">
        <f aca="true" t="shared" si="11" ref="C56:H56">C12+C14+C20+C22+C29+C42+C43+C44+C48+C53+C54+C55</f>
        <v>568242</v>
      </c>
      <c r="D56" s="195">
        <f t="shared" si="11"/>
        <v>34454310</v>
      </c>
      <c r="E56" s="196">
        <f t="shared" si="11"/>
        <v>35022552</v>
      </c>
      <c r="F56" s="194">
        <f t="shared" si="11"/>
        <v>568242</v>
      </c>
      <c r="G56" s="197">
        <f t="shared" si="11"/>
        <v>29937589</v>
      </c>
      <c r="H56" s="197">
        <f t="shared" si="11"/>
        <v>30505831</v>
      </c>
    </row>
    <row r="57" ht="12.75" customHeight="1">
      <c r="E57" s="198"/>
    </row>
    <row r="58" ht="12.75" customHeight="1">
      <c r="E58" s="198"/>
    </row>
    <row r="59" ht="12.75" customHeight="1">
      <c r="E59" s="198"/>
    </row>
    <row r="60" ht="12.75" customHeight="1">
      <c r="E60" s="198"/>
    </row>
    <row r="61" ht="12.75" customHeight="1">
      <c r="E61" s="198"/>
    </row>
    <row r="62" ht="12.75" customHeight="1">
      <c r="E62" s="198"/>
    </row>
    <row r="63" ht="12.75" customHeight="1">
      <c r="E63" s="198"/>
    </row>
    <row r="64" ht="12.75" customHeight="1">
      <c r="E64" s="198"/>
    </row>
    <row r="65" ht="12.75" customHeight="1">
      <c r="E65" s="198"/>
    </row>
    <row r="66" ht="12.75" customHeight="1">
      <c r="E66" s="198"/>
    </row>
    <row r="67" ht="12.75" customHeight="1">
      <c r="E67" s="198"/>
    </row>
    <row r="68" ht="12.75" customHeight="1">
      <c r="E68" s="198"/>
    </row>
    <row r="69" ht="12.75" customHeight="1">
      <c r="E69" s="198"/>
    </row>
    <row r="70" ht="12.75" customHeight="1">
      <c r="E70" s="198"/>
    </row>
    <row r="71" ht="12.75" customHeight="1">
      <c r="E71" s="198"/>
    </row>
    <row r="72" ht="12.75" customHeight="1">
      <c r="E72" s="198"/>
    </row>
    <row r="73" ht="12.75" customHeight="1">
      <c r="E73" s="198"/>
    </row>
    <row r="74" ht="12.75" customHeight="1">
      <c r="E74" s="198"/>
    </row>
    <row r="75" ht="12.75" customHeight="1">
      <c r="E75" s="198"/>
    </row>
    <row r="76" ht="12.75" customHeight="1">
      <c r="E76" s="198"/>
    </row>
    <row r="77" ht="12.75" customHeight="1">
      <c r="E77" s="198"/>
    </row>
    <row r="78" ht="12.75" customHeight="1">
      <c r="E78" s="198"/>
    </row>
    <row r="79" ht="12.75" customHeight="1">
      <c r="E79" s="198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</sheetData>
  <sheetProtection/>
  <mergeCells count="10">
    <mergeCell ref="B8:B10"/>
    <mergeCell ref="A8:A10"/>
    <mergeCell ref="F8:H8"/>
    <mergeCell ref="H9:H10"/>
    <mergeCell ref="F9:F10"/>
    <mergeCell ref="G9:G10"/>
    <mergeCell ref="C8:E8"/>
    <mergeCell ref="C9:C10"/>
    <mergeCell ref="D9:D10"/>
    <mergeCell ref="E9:E10"/>
  </mergeCells>
  <printOptions/>
  <pageMargins left="0.43" right="0.07874015748031496" top="0.07874015748031496" bottom="0.11811023622047245" header="0.1968503937007874" footer="0.196850393700787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="50" zoomScaleNormal="50" zoomScalePageLayoutView="0" workbookViewId="0" topLeftCell="A1">
      <selection activeCell="G21" sqref="G21"/>
    </sheetView>
  </sheetViews>
  <sheetFormatPr defaultColWidth="12.28125" defaultRowHeight="12.75"/>
  <cols>
    <col min="1" max="1" width="7.7109375" style="5" customWidth="1"/>
    <col min="2" max="2" width="47.7109375" style="5" customWidth="1"/>
    <col min="3" max="3" width="16.57421875" style="5" customWidth="1"/>
    <col min="4" max="11" width="19.140625" style="5" customWidth="1"/>
    <col min="12" max="16384" width="12.28125" style="5" customWidth="1"/>
  </cols>
  <sheetData>
    <row r="1" spans="5:10" ht="18">
      <c r="E1" s="21"/>
      <c r="F1" s="22"/>
      <c r="I1" s="235" t="s">
        <v>153</v>
      </c>
      <c r="J1" s="235"/>
    </row>
    <row r="2" spans="1:7" ht="18.75" customHeight="1">
      <c r="A2" s="24" t="s">
        <v>141</v>
      </c>
      <c r="B2" s="24"/>
      <c r="C2" s="24"/>
      <c r="D2" s="24"/>
      <c r="E2" s="24"/>
      <c r="F2" s="24"/>
      <c r="G2" s="24"/>
    </row>
    <row r="3" spans="1:7" ht="15.75" customHeight="1">
      <c r="A3" s="24" t="s">
        <v>201</v>
      </c>
      <c r="B3" s="24"/>
      <c r="C3" s="24"/>
      <c r="D3" s="24"/>
      <c r="E3" s="24"/>
      <c r="F3" s="24"/>
      <c r="G3" s="24"/>
    </row>
    <row r="4" spans="1:7" ht="12.75" customHeight="1">
      <c r="A4" s="25"/>
      <c r="B4" s="25"/>
      <c r="C4" s="25"/>
      <c r="D4" s="25"/>
      <c r="E4" s="25"/>
      <c r="F4" s="25"/>
      <c r="G4" s="25"/>
    </row>
    <row r="5" ht="12.75" customHeight="1" thickBot="1"/>
    <row r="6" spans="1:11" ht="24" customHeight="1" thickBot="1">
      <c r="A6" s="233" t="s">
        <v>77</v>
      </c>
      <c r="B6" s="237" t="s">
        <v>78</v>
      </c>
      <c r="C6" s="233" t="s">
        <v>1</v>
      </c>
      <c r="D6" s="239" t="s">
        <v>202</v>
      </c>
      <c r="E6" s="240"/>
      <c r="F6" s="240"/>
      <c r="G6" s="241"/>
      <c r="H6" s="239" t="s">
        <v>196</v>
      </c>
      <c r="I6" s="240"/>
      <c r="J6" s="240"/>
      <c r="K6" s="241"/>
    </row>
    <row r="7" spans="1:11" ht="32.25" customHeight="1">
      <c r="A7" s="234"/>
      <c r="B7" s="238"/>
      <c r="C7" s="234"/>
      <c r="D7" s="233" t="s">
        <v>3</v>
      </c>
      <c r="E7" s="242" t="s">
        <v>147</v>
      </c>
      <c r="F7" s="233" t="s">
        <v>146</v>
      </c>
      <c r="G7" s="233" t="s">
        <v>148</v>
      </c>
      <c r="H7" s="233" t="s">
        <v>3</v>
      </c>
      <c r="I7" s="233" t="s">
        <v>147</v>
      </c>
      <c r="J7" s="233" t="s">
        <v>146</v>
      </c>
      <c r="K7" s="233" t="s">
        <v>148</v>
      </c>
    </row>
    <row r="8" spans="1:11" ht="24" customHeight="1">
      <c r="A8" s="234"/>
      <c r="B8" s="238"/>
      <c r="C8" s="234"/>
      <c r="D8" s="234"/>
      <c r="E8" s="243"/>
      <c r="F8" s="234"/>
      <c r="G8" s="234"/>
      <c r="H8" s="234"/>
      <c r="I8" s="234"/>
      <c r="J8" s="234"/>
      <c r="K8" s="234"/>
    </row>
    <row r="9" spans="1:11" ht="24" customHeight="1">
      <c r="A9" s="234"/>
      <c r="B9" s="238"/>
      <c r="C9" s="234"/>
      <c r="D9" s="234"/>
      <c r="E9" s="243"/>
      <c r="F9" s="234"/>
      <c r="G9" s="234"/>
      <c r="H9" s="234"/>
      <c r="I9" s="234"/>
      <c r="J9" s="234"/>
      <c r="K9" s="234"/>
    </row>
    <row r="10" spans="1:11" ht="24" customHeight="1">
      <c r="A10" s="234"/>
      <c r="B10" s="238"/>
      <c r="C10" s="234"/>
      <c r="D10" s="234"/>
      <c r="E10" s="243"/>
      <c r="F10" s="234"/>
      <c r="G10" s="234"/>
      <c r="H10" s="234"/>
      <c r="I10" s="234"/>
      <c r="J10" s="234"/>
      <c r="K10" s="234"/>
    </row>
    <row r="11" spans="1:11" ht="39" customHeight="1" thickBot="1">
      <c r="A11" s="236"/>
      <c r="B11" s="238"/>
      <c r="C11" s="234"/>
      <c r="D11" s="234"/>
      <c r="E11" s="243"/>
      <c r="F11" s="234"/>
      <c r="G11" s="234"/>
      <c r="H11" s="234"/>
      <c r="I11" s="234"/>
      <c r="J11" s="234"/>
      <c r="K11" s="234"/>
    </row>
    <row r="12" spans="1:11" s="26" customFormat="1" ht="23.25" customHeight="1">
      <c r="A12" s="147"/>
      <c r="B12" s="144" t="s">
        <v>79</v>
      </c>
      <c r="C12" s="110"/>
      <c r="D12" s="70">
        <f>SUM(E12:G12)</f>
        <v>131995100</v>
      </c>
      <c r="E12" s="80">
        <f aca="true" t="shared" si="0" ref="E12:K12">E13+E18+E23+E27+E33+E37+E43+E48+E54+E58+E63+E67</f>
        <v>84767688</v>
      </c>
      <c r="F12" s="77">
        <f t="shared" si="0"/>
        <v>862323</v>
      </c>
      <c r="G12" s="85">
        <f t="shared" si="0"/>
        <v>46365089</v>
      </c>
      <c r="H12" s="70">
        <f t="shared" si="0"/>
        <v>121960896</v>
      </c>
      <c r="I12" s="80">
        <f t="shared" si="0"/>
        <v>77355124</v>
      </c>
      <c r="J12" s="77">
        <f t="shared" si="0"/>
        <v>877387</v>
      </c>
      <c r="K12" s="78">
        <f t="shared" si="0"/>
        <v>43728385</v>
      </c>
    </row>
    <row r="13" spans="1:11" s="27" customFormat="1" ht="23.25" customHeight="1">
      <c r="A13" s="148">
        <v>1</v>
      </c>
      <c r="B13" s="142" t="s">
        <v>89</v>
      </c>
      <c r="C13" s="111"/>
      <c r="D13" s="71">
        <f>SUM(E13:G13)</f>
        <v>9669068</v>
      </c>
      <c r="E13" s="81">
        <f aca="true" t="shared" si="1" ref="E13:K13">SUM(E14:E17)</f>
        <v>6085866</v>
      </c>
      <c r="F13" s="73">
        <f t="shared" si="1"/>
        <v>470000</v>
      </c>
      <c r="G13" s="86">
        <f t="shared" si="1"/>
        <v>3113202</v>
      </c>
      <c r="H13" s="71">
        <f t="shared" si="1"/>
        <v>8328568</v>
      </c>
      <c r="I13" s="81">
        <f t="shared" si="1"/>
        <v>5671678</v>
      </c>
      <c r="J13" s="73">
        <f t="shared" si="1"/>
        <v>495020</v>
      </c>
      <c r="K13" s="79">
        <f t="shared" si="1"/>
        <v>2161870</v>
      </c>
    </row>
    <row r="14" spans="1:11" s="27" customFormat="1" ht="23.25" customHeight="1">
      <c r="A14" s="149"/>
      <c r="B14" s="84" t="s">
        <v>114</v>
      </c>
      <c r="C14" s="112" t="s">
        <v>115</v>
      </c>
      <c r="D14" s="71">
        <f aca="true" t="shared" si="2" ref="D14:D65">SUM(E14:G14)</f>
        <v>6347280</v>
      </c>
      <c r="E14" s="82">
        <v>5877280</v>
      </c>
      <c r="F14" s="74">
        <v>470000</v>
      </c>
      <c r="G14" s="74"/>
      <c r="H14" s="71">
        <f aca="true" t="shared" si="3" ref="H14:H65">SUM(I14:K14)</f>
        <v>5958288</v>
      </c>
      <c r="I14" s="82">
        <v>5463268</v>
      </c>
      <c r="J14" s="31">
        <v>495020</v>
      </c>
      <c r="K14" s="33"/>
    </row>
    <row r="15" spans="1:11" s="27" customFormat="1" ht="23.25" customHeight="1">
      <c r="A15" s="149"/>
      <c r="B15" s="84" t="s">
        <v>81</v>
      </c>
      <c r="C15" s="112" t="s">
        <v>118</v>
      </c>
      <c r="D15" s="71">
        <f t="shared" si="2"/>
        <v>1712586</v>
      </c>
      <c r="E15" s="82">
        <v>208586</v>
      </c>
      <c r="F15" s="74"/>
      <c r="G15" s="74">
        <v>1504000</v>
      </c>
      <c r="H15" s="71">
        <f t="shared" si="3"/>
        <v>1763726</v>
      </c>
      <c r="I15" s="82">
        <v>208410</v>
      </c>
      <c r="J15" s="31"/>
      <c r="K15" s="34">
        <v>1555316</v>
      </c>
    </row>
    <row r="16" spans="1:11" s="27" customFormat="1" ht="23.25" customHeight="1">
      <c r="A16" s="149"/>
      <c r="B16" s="84" t="s">
        <v>179</v>
      </c>
      <c r="C16" s="112">
        <v>42</v>
      </c>
      <c r="D16" s="71">
        <f t="shared" si="2"/>
        <v>50000</v>
      </c>
      <c r="E16" s="82"/>
      <c r="F16" s="74"/>
      <c r="G16" s="74">
        <v>50000</v>
      </c>
      <c r="H16" s="71">
        <f t="shared" si="3"/>
        <v>46332</v>
      </c>
      <c r="I16" s="90"/>
      <c r="J16" s="31"/>
      <c r="K16" s="34">
        <v>46332</v>
      </c>
    </row>
    <row r="17" spans="1:11" s="27" customFormat="1" ht="23.25" customHeight="1">
      <c r="A17" s="149"/>
      <c r="B17" s="84" t="s">
        <v>84</v>
      </c>
      <c r="C17" s="112" t="s">
        <v>180</v>
      </c>
      <c r="D17" s="71">
        <f t="shared" si="2"/>
        <v>1559202</v>
      </c>
      <c r="E17" s="82"/>
      <c r="F17" s="74"/>
      <c r="G17" s="88">
        <v>1559202</v>
      </c>
      <c r="H17" s="71">
        <f t="shared" si="3"/>
        <v>560222</v>
      </c>
      <c r="I17" s="90"/>
      <c r="J17" s="31"/>
      <c r="K17" s="33">
        <v>560222</v>
      </c>
    </row>
    <row r="18" spans="1:11" s="21" customFormat="1" ht="23.25" customHeight="1">
      <c r="A18" s="148">
        <v>2</v>
      </c>
      <c r="B18" s="142" t="s">
        <v>90</v>
      </c>
      <c r="C18" s="113"/>
      <c r="D18" s="71">
        <f>SUM(E18:G18)</f>
        <v>640000</v>
      </c>
      <c r="E18" s="81">
        <f aca="true" t="shared" si="4" ref="E18:K18">SUM(E19:E22)</f>
        <v>0</v>
      </c>
      <c r="F18" s="73">
        <f t="shared" si="4"/>
        <v>0</v>
      </c>
      <c r="G18" s="86">
        <f t="shared" si="4"/>
        <v>640000</v>
      </c>
      <c r="H18" s="71">
        <f t="shared" si="4"/>
        <v>563095</v>
      </c>
      <c r="I18" s="81">
        <f t="shared" si="4"/>
        <v>0</v>
      </c>
      <c r="J18" s="73">
        <f t="shared" si="4"/>
        <v>0</v>
      </c>
      <c r="K18" s="79">
        <f t="shared" si="4"/>
        <v>563095</v>
      </c>
    </row>
    <row r="19" spans="1:11" s="27" customFormat="1" ht="23.25" customHeight="1">
      <c r="A19" s="149"/>
      <c r="B19" s="84" t="s">
        <v>114</v>
      </c>
      <c r="C19" s="112" t="s">
        <v>115</v>
      </c>
      <c r="D19" s="71">
        <f t="shared" si="2"/>
        <v>596000</v>
      </c>
      <c r="E19" s="83"/>
      <c r="F19" s="75"/>
      <c r="G19" s="87">
        <v>596000</v>
      </c>
      <c r="H19" s="71">
        <f t="shared" si="3"/>
        <v>525038</v>
      </c>
      <c r="I19" s="59"/>
      <c r="J19" s="30"/>
      <c r="K19" s="33">
        <v>525038</v>
      </c>
    </row>
    <row r="20" spans="1:11" s="27" customFormat="1" ht="23.25" customHeight="1">
      <c r="A20" s="149"/>
      <c r="B20" s="84" t="s">
        <v>81</v>
      </c>
      <c r="C20" s="112">
        <v>10</v>
      </c>
      <c r="D20" s="71">
        <f t="shared" si="2"/>
        <v>38400</v>
      </c>
      <c r="E20" s="83"/>
      <c r="F20" s="75"/>
      <c r="G20" s="87">
        <v>38400</v>
      </c>
      <c r="H20" s="71">
        <f t="shared" si="3"/>
        <v>32657</v>
      </c>
      <c r="I20" s="59"/>
      <c r="J20" s="30"/>
      <c r="K20" s="33">
        <v>32657</v>
      </c>
    </row>
    <row r="21" spans="1:11" s="27" customFormat="1" ht="23.25" customHeight="1">
      <c r="A21" s="149"/>
      <c r="B21" s="84" t="s">
        <v>179</v>
      </c>
      <c r="C21" s="112">
        <v>42</v>
      </c>
      <c r="D21" s="71">
        <f>SUM(E21:G21)</f>
        <v>4000</v>
      </c>
      <c r="E21" s="82"/>
      <c r="F21" s="74"/>
      <c r="G21" s="88">
        <v>4000</v>
      </c>
      <c r="H21" s="71">
        <f>SUM(I21:K21)</f>
        <v>3800</v>
      </c>
      <c r="I21" s="90"/>
      <c r="J21" s="31"/>
      <c r="K21" s="34">
        <v>3800</v>
      </c>
    </row>
    <row r="22" spans="1:11" s="27" customFormat="1" ht="23.25" customHeight="1">
      <c r="A22" s="149"/>
      <c r="B22" s="84" t="s">
        <v>84</v>
      </c>
      <c r="C22" s="112" t="s">
        <v>180</v>
      </c>
      <c r="D22" s="71">
        <f>SUM(E22:G22)</f>
        <v>1600</v>
      </c>
      <c r="E22" s="82"/>
      <c r="F22" s="74"/>
      <c r="G22" s="88">
        <v>1600</v>
      </c>
      <c r="H22" s="71">
        <f>SUM(I22:K22)</f>
        <v>1600</v>
      </c>
      <c r="I22" s="90"/>
      <c r="J22" s="31"/>
      <c r="K22" s="33">
        <v>1600</v>
      </c>
    </row>
    <row r="23" spans="1:11" s="27" customFormat="1" ht="23.25" customHeight="1">
      <c r="A23" s="150">
        <v>3</v>
      </c>
      <c r="B23" s="145" t="s">
        <v>91</v>
      </c>
      <c r="C23" s="114"/>
      <c r="D23" s="71">
        <f t="shared" si="2"/>
        <v>739462</v>
      </c>
      <c r="E23" s="81">
        <f aca="true" t="shared" si="5" ref="E23:K23">SUM(E24:E26)</f>
        <v>721692</v>
      </c>
      <c r="F23" s="73">
        <f t="shared" si="5"/>
        <v>17770</v>
      </c>
      <c r="G23" s="86">
        <f t="shared" si="5"/>
        <v>0</v>
      </c>
      <c r="H23" s="71">
        <f t="shared" si="5"/>
        <v>519102</v>
      </c>
      <c r="I23" s="81">
        <f t="shared" si="5"/>
        <v>501332</v>
      </c>
      <c r="J23" s="73">
        <f t="shared" si="5"/>
        <v>17770</v>
      </c>
      <c r="K23" s="79">
        <f t="shared" si="5"/>
        <v>0</v>
      </c>
    </row>
    <row r="24" spans="1:11" s="27" customFormat="1" ht="23.25" customHeight="1">
      <c r="A24" s="149"/>
      <c r="B24" s="84" t="s">
        <v>114</v>
      </c>
      <c r="C24" s="112" t="s">
        <v>115</v>
      </c>
      <c r="D24" s="71">
        <f t="shared" si="2"/>
        <v>320000</v>
      </c>
      <c r="E24" s="82">
        <v>320000</v>
      </c>
      <c r="F24" s="74"/>
      <c r="G24" s="87"/>
      <c r="H24" s="71">
        <f t="shared" si="3"/>
        <v>192448</v>
      </c>
      <c r="I24" s="82">
        <v>192448</v>
      </c>
      <c r="J24" s="30"/>
      <c r="K24" s="33"/>
    </row>
    <row r="25" spans="1:11" s="27" customFormat="1" ht="23.25" customHeight="1">
      <c r="A25" s="149"/>
      <c r="B25" s="84" t="s">
        <v>81</v>
      </c>
      <c r="C25" s="112" t="s">
        <v>17</v>
      </c>
      <c r="D25" s="71">
        <f t="shared" si="2"/>
        <v>419462</v>
      </c>
      <c r="E25" s="82">
        <v>401692</v>
      </c>
      <c r="F25" s="74">
        <v>17770</v>
      </c>
      <c r="G25" s="87"/>
      <c r="H25" s="71">
        <f t="shared" si="3"/>
        <v>326654</v>
      </c>
      <c r="I25" s="82">
        <v>308884</v>
      </c>
      <c r="J25" s="28">
        <v>17770</v>
      </c>
      <c r="K25" s="32"/>
    </row>
    <row r="26" spans="1:11" s="27" customFormat="1" ht="23.25" customHeight="1">
      <c r="A26" s="149"/>
      <c r="B26" s="84" t="s">
        <v>84</v>
      </c>
      <c r="C26" s="112" t="s">
        <v>180</v>
      </c>
      <c r="D26" s="71">
        <f t="shared" si="2"/>
        <v>0</v>
      </c>
      <c r="E26" s="82"/>
      <c r="F26" s="74"/>
      <c r="G26" s="88"/>
      <c r="H26" s="71">
        <f t="shared" si="3"/>
        <v>0</v>
      </c>
      <c r="I26" s="90"/>
      <c r="J26" s="31"/>
      <c r="K26" s="33"/>
    </row>
    <row r="27" spans="1:11" s="27" customFormat="1" ht="23.25" customHeight="1">
      <c r="A27" s="148">
        <v>4</v>
      </c>
      <c r="B27" s="142" t="s">
        <v>82</v>
      </c>
      <c r="C27" s="114"/>
      <c r="D27" s="71">
        <f t="shared" si="2"/>
        <v>58055191</v>
      </c>
      <c r="E27" s="81">
        <f aca="true" t="shared" si="6" ref="E27:K27">SUM(E28:E32)</f>
        <v>56302089</v>
      </c>
      <c r="F27" s="73">
        <f t="shared" si="6"/>
        <v>190923</v>
      </c>
      <c r="G27" s="86">
        <f t="shared" si="6"/>
        <v>1562179</v>
      </c>
      <c r="H27" s="71">
        <f t="shared" si="6"/>
        <v>53629284</v>
      </c>
      <c r="I27" s="81">
        <f t="shared" si="6"/>
        <v>51833768</v>
      </c>
      <c r="J27" s="73">
        <f t="shared" si="6"/>
        <v>173029</v>
      </c>
      <c r="K27" s="79">
        <f t="shared" si="6"/>
        <v>1622487</v>
      </c>
    </row>
    <row r="28" spans="1:11" s="27" customFormat="1" ht="23.25" customHeight="1">
      <c r="A28" s="149"/>
      <c r="B28" s="84" t="s">
        <v>114</v>
      </c>
      <c r="C28" s="112" t="s">
        <v>115</v>
      </c>
      <c r="D28" s="71">
        <f t="shared" si="2"/>
        <v>44756131</v>
      </c>
      <c r="E28" s="82">
        <v>44576131</v>
      </c>
      <c r="F28" s="74"/>
      <c r="G28" s="74">
        <v>180000</v>
      </c>
      <c r="H28" s="71">
        <f t="shared" si="3"/>
        <v>43610886</v>
      </c>
      <c r="I28" s="82">
        <v>43412524</v>
      </c>
      <c r="J28" s="31"/>
      <c r="K28" s="33">
        <v>198362</v>
      </c>
    </row>
    <row r="29" spans="1:11" s="27" customFormat="1" ht="23.25" customHeight="1">
      <c r="A29" s="149"/>
      <c r="B29" s="84" t="s">
        <v>81</v>
      </c>
      <c r="C29" s="112" t="s">
        <v>17</v>
      </c>
      <c r="D29" s="71">
        <f t="shared" si="2"/>
        <v>9368278</v>
      </c>
      <c r="E29" s="82">
        <v>7842278</v>
      </c>
      <c r="F29" s="74">
        <v>154000</v>
      </c>
      <c r="G29" s="74">
        <v>1372000</v>
      </c>
      <c r="H29" s="71">
        <f t="shared" si="3"/>
        <v>7974030</v>
      </c>
      <c r="I29" s="90">
        <v>6423978</v>
      </c>
      <c r="J29" s="31">
        <v>136106</v>
      </c>
      <c r="K29" s="33">
        <v>1413946</v>
      </c>
    </row>
    <row r="30" spans="1:11" s="27" customFormat="1" ht="23.25" customHeight="1">
      <c r="A30" s="148"/>
      <c r="B30" s="84" t="s">
        <v>83</v>
      </c>
      <c r="C30" s="112">
        <v>40</v>
      </c>
      <c r="D30" s="121">
        <f t="shared" si="2"/>
        <v>396255</v>
      </c>
      <c r="E30" s="82">
        <v>396255</v>
      </c>
      <c r="F30" s="74"/>
      <c r="G30" s="74"/>
      <c r="H30" s="121">
        <f t="shared" si="3"/>
        <v>318219</v>
      </c>
      <c r="I30" s="59">
        <v>318219</v>
      </c>
      <c r="J30" s="30"/>
      <c r="K30" s="32"/>
    </row>
    <row r="31" spans="1:11" s="27" customFormat="1" ht="24.75" customHeight="1">
      <c r="A31" s="148"/>
      <c r="B31" s="84" t="s">
        <v>200</v>
      </c>
      <c r="C31" s="154">
        <v>43</v>
      </c>
      <c r="D31" s="121">
        <f t="shared" si="2"/>
        <v>40466</v>
      </c>
      <c r="E31" s="82">
        <v>40466</v>
      </c>
      <c r="F31" s="74"/>
      <c r="G31" s="74"/>
      <c r="H31" s="121">
        <f t="shared" si="3"/>
        <v>40466</v>
      </c>
      <c r="I31" s="59">
        <v>40466</v>
      </c>
      <c r="J31" s="30"/>
      <c r="K31" s="32"/>
    </row>
    <row r="32" spans="1:11" s="27" customFormat="1" ht="23.25" customHeight="1">
      <c r="A32" s="148"/>
      <c r="B32" s="84" t="s">
        <v>84</v>
      </c>
      <c r="C32" s="112" t="s">
        <v>180</v>
      </c>
      <c r="D32" s="71">
        <f t="shared" si="2"/>
        <v>3494061</v>
      </c>
      <c r="E32" s="82">
        <v>3446959</v>
      </c>
      <c r="F32" s="74">
        <v>36923</v>
      </c>
      <c r="G32" s="74">
        <v>10179</v>
      </c>
      <c r="H32" s="71">
        <f t="shared" si="3"/>
        <v>1685683</v>
      </c>
      <c r="I32" s="90">
        <v>1638581</v>
      </c>
      <c r="J32" s="31">
        <v>36923</v>
      </c>
      <c r="K32" s="33">
        <v>10179</v>
      </c>
    </row>
    <row r="33" spans="1:11" s="21" customFormat="1" ht="23.25" customHeight="1">
      <c r="A33" s="148">
        <v>5</v>
      </c>
      <c r="B33" s="142" t="s">
        <v>80</v>
      </c>
      <c r="C33" s="116"/>
      <c r="D33" s="71">
        <f aca="true" t="shared" si="7" ref="D33:K33">SUM(D34:D36)</f>
        <v>4110579</v>
      </c>
      <c r="E33" s="81">
        <f t="shared" si="7"/>
        <v>4107703</v>
      </c>
      <c r="F33" s="73">
        <f t="shared" si="7"/>
        <v>2876</v>
      </c>
      <c r="G33" s="86">
        <f t="shared" si="7"/>
        <v>0</v>
      </c>
      <c r="H33" s="71">
        <f t="shared" si="7"/>
        <v>3743701</v>
      </c>
      <c r="I33" s="122">
        <f t="shared" si="7"/>
        <v>3740825</v>
      </c>
      <c r="J33" s="122">
        <f t="shared" si="7"/>
        <v>2876</v>
      </c>
      <c r="K33" s="122">
        <f t="shared" si="7"/>
        <v>0</v>
      </c>
    </row>
    <row r="34" spans="1:11" s="27" customFormat="1" ht="23.25" customHeight="1">
      <c r="A34" s="149"/>
      <c r="B34" s="84" t="s">
        <v>114</v>
      </c>
      <c r="C34" s="112" t="s">
        <v>115</v>
      </c>
      <c r="D34" s="71">
        <f t="shared" si="2"/>
        <v>1051000</v>
      </c>
      <c r="E34" s="82">
        <v>1051000</v>
      </c>
      <c r="F34" s="74"/>
      <c r="G34" s="74"/>
      <c r="H34" s="71">
        <f t="shared" si="3"/>
        <v>955293</v>
      </c>
      <c r="I34" s="90">
        <v>955293</v>
      </c>
      <c r="J34" s="31"/>
      <c r="K34" s="33"/>
    </row>
    <row r="35" spans="1:11" s="27" customFormat="1" ht="23.25" customHeight="1">
      <c r="A35" s="149"/>
      <c r="B35" s="84" t="s">
        <v>81</v>
      </c>
      <c r="C35" s="112" t="s">
        <v>17</v>
      </c>
      <c r="D35" s="71">
        <f t="shared" si="2"/>
        <v>3049627</v>
      </c>
      <c r="E35" s="82">
        <v>3049627</v>
      </c>
      <c r="F35" s="74"/>
      <c r="G35" s="74"/>
      <c r="H35" s="71">
        <f t="shared" si="3"/>
        <v>2778456</v>
      </c>
      <c r="I35" s="90">
        <v>2778456</v>
      </c>
      <c r="J35" s="31"/>
      <c r="K35" s="33"/>
    </row>
    <row r="36" spans="1:11" s="27" customFormat="1" ht="23.25" customHeight="1">
      <c r="A36" s="149"/>
      <c r="B36" s="84" t="s">
        <v>84</v>
      </c>
      <c r="C36" s="112" t="s">
        <v>180</v>
      </c>
      <c r="D36" s="71">
        <f>SUM(E36:G36)</f>
        <v>9952</v>
      </c>
      <c r="E36" s="82">
        <v>7076</v>
      </c>
      <c r="F36" s="74">
        <v>2876</v>
      </c>
      <c r="G36" s="87"/>
      <c r="H36" s="71">
        <f>SUM(I36:K36)</f>
        <v>9952</v>
      </c>
      <c r="I36" s="58">
        <v>7076</v>
      </c>
      <c r="J36" s="28">
        <v>2876</v>
      </c>
      <c r="K36" s="32"/>
    </row>
    <row r="37" spans="1:11" s="27" customFormat="1" ht="23.25" customHeight="1">
      <c r="A37" s="148">
        <v>6</v>
      </c>
      <c r="B37" s="142" t="s">
        <v>85</v>
      </c>
      <c r="C37" s="114"/>
      <c r="D37" s="71">
        <f t="shared" si="2"/>
        <v>15110887</v>
      </c>
      <c r="E37" s="81">
        <f aca="true" t="shared" si="8" ref="E37:K37">SUM(E38:E42)</f>
        <v>13683463</v>
      </c>
      <c r="F37" s="73">
        <f t="shared" si="8"/>
        <v>29000</v>
      </c>
      <c r="G37" s="86">
        <f t="shared" si="8"/>
        <v>1398424</v>
      </c>
      <c r="H37" s="71">
        <f t="shared" si="8"/>
        <v>13613987</v>
      </c>
      <c r="I37" s="81">
        <f t="shared" si="8"/>
        <v>12222849</v>
      </c>
      <c r="J37" s="73">
        <f t="shared" si="8"/>
        <v>28562</v>
      </c>
      <c r="K37" s="79">
        <f t="shared" si="8"/>
        <v>1362576</v>
      </c>
    </row>
    <row r="38" spans="1:11" s="27" customFormat="1" ht="23.25" customHeight="1">
      <c r="A38" s="149"/>
      <c r="B38" s="84" t="s">
        <v>114</v>
      </c>
      <c r="C38" s="112" t="s">
        <v>115</v>
      </c>
      <c r="D38" s="71">
        <f t="shared" si="2"/>
        <v>6751813</v>
      </c>
      <c r="E38" s="82">
        <v>6708693</v>
      </c>
      <c r="F38" s="74">
        <v>23120</v>
      </c>
      <c r="G38" s="87">
        <v>20000</v>
      </c>
      <c r="H38" s="71">
        <f t="shared" si="3"/>
        <v>6062807</v>
      </c>
      <c r="I38" s="90">
        <v>6021539</v>
      </c>
      <c r="J38" s="31">
        <v>22682</v>
      </c>
      <c r="K38" s="33">
        <v>18586</v>
      </c>
    </row>
    <row r="39" spans="1:11" s="27" customFormat="1" ht="23.25" customHeight="1">
      <c r="A39" s="149"/>
      <c r="B39" s="84" t="s">
        <v>81</v>
      </c>
      <c r="C39" s="112" t="s">
        <v>17</v>
      </c>
      <c r="D39" s="71">
        <f t="shared" si="2"/>
        <v>7095802</v>
      </c>
      <c r="E39" s="82">
        <v>5717498</v>
      </c>
      <c r="F39" s="74">
        <v>5880</v>
      </c>
      <c r="G39" s="74">
        <v>1372424</v>
      </c>
      <c r="H39" s="71">
        <f t="shared" si="3"/>
        <v>6335748</v>
      </c>
      <c r="I39" s="90">
        <v>4991878</v>
      </c>
      <c r="J39" s="31">
        <v>5880</v>
      </c>
      <c r="K39" s="33">
        <v>1337990</v>
      </c>
    </row>
    <row r="40" spans="1:11" s="27" customFormat="1" ht="23.25" customHeight="1">
      <c r="A40" s="149"/>
      <c r="B40" s="84" t="s">
        <v>83</v>
      </c>
      <c r="C40" s="112">
        <v>40</v>
      </c>
      <c r="D40" s="121">
        <f t="shared" si="2"/>
        <v>6000</v>
      </c>
      <c r="E40" s="82"/>
      <c r="F40" s="74"/>
      <c r="G40" s="74">
        <v>6000</v>
      </c>
      <c r="H40" s="121">
        <f t="shared" si="3"/>
        <v>6000</v>
      </c>
      <c r="I40" s="59"/>
      <c r="J40" s="30"/>
      <c r="K40" s="35">
        <v>6000</v>
      </c>
    </row>
    <row r="41" spans="1:11" s="27" customFormat="1" ht="23.25" customHeight="1">
      <c r="A41" s="149"/>
      <c r="B41" s="84" t="s">
        <v>86</v>
      </c>
      <c r="C41" s="112">
        <v>42</v>
      </c>
      <c r="D41" s="71">
        <f t="shared" si="2"/>
        <v>1252898</v>
      </c>
      <c r="E41" s="82">
        <v>1252898</v>
      </c>
      <c r="F41" s="74"/>
      <c r="G41" s="87"/>
      <c r="H41" s="71">
        <f t="shared" si="3"/>
        <v>1205058</v>
      </c>
      <c r="I41" s="90">
        <v>1205058</v>
      </c>
      <c r="J41" s="31"/>
      <c r="K41" s="33"/>
    </row>
    <row r="42" spans="1:11" s="27" customFormat="1" ht="23.25" customHeight="1">
      <c r="A42" s="149"/>
      <c r="B42" s="84" t="s">
        <v>84</v>
      </c>
      <c r="C42" s="112" t="s">
        <v>180</v>
      </c>
      <c r="D42" s="71">
        <f t="shared" si="2"/>
        <v>4374</v>
      </c>
      <c r="E42" s="82">
        <v>4374</v>
      </c>
      <c r="F42" s="74"/>
      <c r="G42" s="87"/>
      <c r="H42" s="71">
        <f t="shared" si="3"/>
        <v>4374</v>
      </c>
      <c r="I42" s="90">
        <v>4374</v>
      </c>
      <c r="J42" s="31"/>
      <c r="K42" s="33"/>
    </row>
    <row r="43" spans="1:11" s="27" customFormat="1" ht="23.25" customHeight="1">
      <c r="A43" s="148">
        <v>7</v>
      </c>
      <c r="B43" s="142" t="s">
        <v>95</v>
      </c>
      <c r="C43" s="112"/>
      <c r="D43" s="71">
        <f t="shared" si="2"/>
        <v>11121758</v>
      </c>
      <c r="E43" s="81">
        <f aca="true" t="shared" si="9" ref="E43:K43">SUM(E44:E47)</f>
        <v>55416</v>
      </c>
      <c r="F43" s="73">
        <f t="shared" si="9"/>
        <v>65000</v>
      </c>
      <c r="G43" s="86">
        <f t="shared" si="9"/>
        <v>11001342</v>
      </c>
      <c r="H43" s="71">
        <f t="shared" si="9"/>
        <v>9500838</v>
      </c>
      <c r="I43" s="81">
        <f t="shared" si="9"/>
        <v>55416</v>
      </c>
      <c r="J43" s="73">
        <f t="shared" si="9"/>
        <v>66143</v>
      </c>
      <c r="K43" s="79">
        <f t="shared" si="9"/>
        <v>9379279</v>
      </c>
    </row>
    <row r="44" spans="1:11" s="27" customFormat="1" ht="23.25" customHeight="1">
      <c r="A44" s="148"/>
      <c r="B44" s="146" t="s">
        <v>114</v>
      </c>
      <c r="C44" s="112" t="s">
        <v>115</v>
      </c>
      <c r="D44" s="71">
        <f t="shared" si="2"/>
        <v>275000</v>
      </c>
      <c r="E44" s="83"/>
      <c r="F44" s="75"/>
      <c r="G44" s="75">
        <v>275000</v>
      </c>
      <c r="H44" s="71">
        <f t="shared" si="3"/>
        <v>295127</v>
      </c>
      <c r="I44" s="90"/>
      <c r="J44" s="31"/>
      <c r="K44" s="33">
        <v>295127</v>
      </c>
    </row>
    <row r="45" spans="1:11" s="27" customFormat="1" ht="23.25" customHeight="1">
      <c r="A45" s="148"/>
      <c r="B45" s="84" t="s">
        <v>81</v>
      </c>
      <c r="C45" s="112" t="s">
        <v>17</v>
      </c>
      <c r="D45" s="71">
        <f t="shared" si="2"/>
        <v>2020356</v>
      </c>
      <c r="E45" s="82">
        <v>55356</v>
      </c>
      <c r="F45" s="74">
        <v>65000</v>
      </c>
      <c r="G45" s="74">
        <v>1900000</v>
      </c>
      <c r="H45" s="71">
        <f t="shared" si="3"/>
        <v>2016838</v>
      </c>
      <c r="I45" s="90">
        <v>55356</v>
      </c>
      <c r="J45" s="31">
        <v>66143</v>
      </c>
      <c r="K45" s="33">
        <v>1895339</v>
      </c>
    </row>
    <row r="46" spans="1:11" s="27" customFormat="1" ht="23.25" customHeight="1">
      <c r="A46" s="148"/>
      <c r="B46" s="84" t="s">
        <v>96</v>
      </c>
      <c r="C46" s="112" t="s">
        <v>75</v>
      </c>
      <c r="D46" s="71">
        <f t="shared" si="2"/>
        <v>4500060</v>
      </c>
      <c r="E46" s="82">
        <v>60</v>
      </c>
      <c r="F46" s="74"/>
      <c r="G46" s="74">
        <v>4500000</v>
      </c>
      <c r="H46" s="71">
        <f t="shared" si="3"/>
        <v>4397250</v>
      </c>
      <c r="I46" s="58">
        <v>60</v>
      </c>
      <c r="J46" s="28"/>
      <c r="K46" s="35">
        <v>4397190</v>
      </c>
    </row>
    <row r="47" spans="1:11" s="27" customFormat="1" ht="23.25" customHeight="1">
      <c r="A47" s="149"/>
      <c r="B47" s="84" t="s">
        <v>84</v>
      </c>
      <c r="C47" s="112" t="s">
        <v>180</v>
      </c>
      <c r="D47" s="71">
        <f>SUM(E47:G47)</f>
        <v>4326342</v>
      </c>
      <c r="E47" s="82"/>
      <c r="F47" s="74"/>
      <c r="G47" s="87">
        <v>4326342</v>
      </c>
      <c r="H47" s="71">
        <f>SUM(I47:K47)</f>
        <v>2791623</v>
      </c>
      <c r="I47" s="90"/>
      <c r="J47" s="31"/>
      <c r="K47" s="33">
        <v>2791623</v>
      </c>
    </row>
    <row r="48" spans="1:11" s="27" customFormat="1" ht="23.25" customHeight="1">
      <c r="A48" s="148">
        <v>8</v>
      </c>
      <c r="B48" s="142" t="s">
        <v>87</v>
      </c>
      <c r="C48" s="114"/>
      <c r="D48" s="71">
        <f t="shared" si="2"/>
        <v>5305035</v>
      </c>
      <c r="E48" s="81">
        <f aca="true" t="shared" si="10" ref="E48:K48">SUM(E49:E53)</f>
        <v>2621816</v>
      </c>
      <c r="F48" s="73">
        <f t="shared" si="10"/>
        <v>86754</v>
      </c>
      <c r="G48" s="86">
        <f t="shared" si="10"/>
        <v>2596465</v>
      </c>
      <c r="H48" s="71">
        <f t="shared" si="10"/>
        <v>5419248</v>
      </c>
      <c r="I48" s="81">
        <f t="shared" si="10"/>
        <v>2604950</v>
      </c>
      <c r="J48" s="73">
        <f t="shared" si="10"/>
        <v>93987</v>
      </c>
      <c r="K48" s="79">
        <f t="shared" si="10"/>
        <v>2720311</v>
      </c>
    </row>
    <row r="49" spans="1:11" s="27" customFormat="1" ht="23.25" customHeight="1">
      <c r="A49" s="149"/>
      <c r="B49" s="84" t="s">
        <v>114</v>
      </c>
      <c r="C49" s="112" t="s">
        <v>115</v>
      </c>
      <c r="D49" s="71">
        <f t="shared" si="2"/>
        <v>3187548</v>
      </c>
      <c r="E49" s="83">
        <v>1336604</v>
      </c>
      <c r="F49" s="74">
        <v>944</v>
      </c>
      <c r="G49" s="74">
        <v>1850000</v>
      </c>
      <c r="H49" s="71">
        <f t="shared" si="3"/>
        <v>3287397</v>
      </c>
      <c r="I49" s="59">
        <v>1324144</v>
      </c>
      <c r="J49" s="31">
        <v>944</v>
      </c>
      <c r="K49" s="74">
        <v>1962309</v>
      </c>
    </row>
    <row r="50" spans="1:11" s="27" customFormat="1" ht="23.25" customHeight="1">
      <c r="A50" s="151"/>
      <c r="B50" s="84" t="s">
        <v>81</v>
      </c>
      <c r="C50" s="112" t="s">
        <v>17</v>
      </c>
      <c r="D50" s="71">
        <f t="shared" si="2"/>
        <v>935766</v>
      </c>
      <c r="E50" s="82">
        <v>356856</v>
      </c>
      <c r="F50" s="76">
        <v>19410</v>
      </c>
      <c r="G50" s="76">
        <v>559500</v>
      </c>
      <c r="H50" s="71">
        <f t="shared" si="3"/>
        <v>943055</v>
      </c>
      <c r="I50" s="90">
        <v>352450</v>
      </c>
      <c r="J50" s="31">
        <v>19474</v>
      </c>
      <c r="K50" s="76">
        <v>571131</v>
      </c>
    </row>
    <row r="51" spans="1:11" s="27" customFormat="1" ht="23.25" customHeight="1">
      <c r="A51" s="151"/>
      <c r="B51" s="84" t="s">
        <v>106</v>
      </c>
      <c r="C51" s="112">
        <v>42</v>
      </c>
      <c r="D51" s="71">
        <f t="shared" si="2"/>
        <v>1500</v>
      </c>
      <c r="E51" s="84"/>
      <c r="F51" s="74"/>
      <c r="G51" s="74">
        <v>1500</v>
      </c>
      <c r="H51" s="71">
        <f t="shared" si="3"/>
        <v>1406</v>
      </c>
      <c r="I51" s="59"/>
      <c r="J51" s="28"/>
      <c r="K51" s="33">
        <v>1406</v>
      </c>
    </row>
    <row r="52" spans="1:11" s="27" customFormat="1" ht="23.25" customHeight="1">
      <c r="A52" s="151"/>
      <c r="B52" s="84" t="s">
        <v>88</v>
      </c>
      <c r="C52" s="112">
        <v>45</v>
      </c>
      <c r="D52" s="71">
        <f t="shared" si="2"/>
        <v>927784</v>
      </c>
      <c r="E52" s="82">
        <v>872784</v>
      </c>
      <c r="F52" s="74">
        <v>55000</v>
      </c>
      <c r="G52" s="74"/>
      <c r="H52" s="71">
        <f t="shared" si="3"/>
        <v>929003</v>
      </c>
      <c r="I52" s="59">
        <v>872784</v>
      </c>
      <c r="J52" s="30">
        <v>56219</v>
      </c>
      <c r="K52" s="32"/>
    </row>
    <row r="53" spans="1:11" s="27" customFormat="1" ht="23.25" customHeight="1">
      <c r="A53" s="151"/>
      <c r="B53" s="84" t="s">
        <v>84</v>
      </c>
      <c r="C53" s="112" t="s">
        <v>180</v>
      </c>
      <c r="D53" s="71">
        <f t="shared" si="2"/>
        <v>252437</v>
      </c>
      <c r="E53" s="82">
        <v>55572</v>
      </c>
      <c r="F53" s="74">
        <v>11400</v>
      </c>
      <c r="G53" s="87">
        <v>185465</v>
      </c>
      <c r="H53" s="71">
        <f t="shared" si="3"/>
        <v>258387</v>
      </c>
      <c r="I53" s="59">
        <v>55572</v>
      </c>
      <c r="J53" s="31">
        <v>17350</v>
      </c>
      <c r="K53" s="33">
        <v>185465</v>
      </c>
    </row>
    <row r="54" spans="1:11" s="27" customFormat="1" ht="23.25" customHeight="1">
      <c r="A54" s="148">
        <v>9</v>
      </c>
      <c r="B54" s="142" t="s">
        <v>122</v>
      </c>
      <c r="C54" s="114"/>
      <c r="D54" s="71">
        <f t="shared" si="2"/>
        <v>23358471</v>
      </c>
      <c r="E54" s="81">
        <f aca="true" t="shared" si="11" ref="E54:K54">SUM(E55:E57)</f>
        <v>0</v>
      </c>
      <c r="F54" s="73">
        <f t="shared" si="11"/>
        <v>0</v>
      </c>
      <c r="G54" s="86">
        <f t="shared" si="11"/>
        <v>23358471</v>
      </c>
      <c r="H54" s="71">
        <f t="shared" si="11"/>
        <v>23385679</v>
      </c>
      <c r="I54" s="81">
        <f t="shared" si="11"/>
        <v>0</v>
      </c>
      <c r="J54" s="73">
        <f t="shared" si="11"/>
        <v>0</v>
      </c>
      <c r="K54" s="79">
        <f t="shared" si="11"/>
        <v>23385679</v>
      </c>
    </row>
    <row r="55" spans="1:11" s="27" customFormat="1" ht="23.25" customHeight="1">
      <c r="A55" s="148"/>
      <c r="B55" s="84" t="s">
        <v>114</v>
      </c>
      <c r="C55" s="112" t="s">
        <v>115</v>
      </c>
      <c r="D55" s="71">
        <f t="shared" si="2"/>
        <v>2151000</v>
      </c>
      <c r="E55" s="83"/>
      <c r="F55" s="75"/>
      <c r="G55" s="75">
        <v>2151000</v>
      </c>
      <c r="H55" s="71">
        <f t="shared" si="3"/>
        <v>2268823</v>
      </c>
      <c r="I55" s="91"/>
      <c r="J55" s="31"/>
      <c r="K55" s="33">
        <v>2268823</v>
      </c>
    </row>
    <row r="56" spans="1:11" s="27" customFormat="1" ht="23.25" customHeight="1">
      <c r="A56" s="151"/>
      <c r="B56" s="84" t="s">
        <v>81</v>
      </c>
      <c r="C56" s="112" t="s">
        <v>17</v>
      </c>
      <c r="D56" s="71">
        <f t="shared" si="2"/>
        <v>17919181</v>
      </c>
      <c r="E56" s="83"/>
      <c r="F56" s="75"/>
      <c r="G56" s="75">
        <v>17919181</v>
      </c>
      <c r="H56" s="71">
        <f t="shared" si="3"/>
        <v>17878936</v>
      </c>
      <c r="I56" s="90"/>
      <c r="J56" s="31"/>
      <c r="K56" s="33">
        <v>17878936</v>
      </c>
    </row>
    <row r="57" spans="1:11" s="27" customFormat="1" ht="23.25" customHeight="1">
      <c r="A57" s="151"/>
      <c r="B57" s="84" t="s">
        <v>84</v>
      </c>
      <c r="C57" s="112" t="s">
        <v>180</v>
      </c>
      <c r="D57" s="71">
        <f t="shared" si="2"/>
        <v>3288290</v>
      </c>
      <c r="E57" s="83"/>
      <c r="F57" s="75"/>
      <c r="G57" s="75">
        <v>3288290</v>
      </c>
      <c r="H57" s="71">
        <f t="shared" si="3"/>
        <v>3237920</v>
      </c>
      <c r="I57" s="59"/>
      <c r="J57" s="31"/>
      <c r="K57" s="33">
        <v>3237920</v>
      </c>
    </row>
    <row r="58" spans="1:11" s="27" customFormat="1" ht="23.25" customHeight="1">
      <c r="A58" s="148">
        <v>10</v>
      </c>
      <c r="B58" s="142" t="s">
        <v>92</v>
      </c>
      <c r="C58" s="114"/>
      <c r="D58" s="71">
        <f t="shared" si="2"/>
        <v>2414516</v>
      </c>
      <c r="E58" s="81">
        <f aca="true" t="shared" si="12" ref="E58:K58">SUM(E59:E62)</f>
        <v>1188960</v>
      </c>
      <c r="F58" s="73">
        <f t="shared" si="12"/>
        <v>0</v>
      </c>
      <c r="G58" s="86">
        <f t="shared" si="12"/>
        <v>1225556</v>
      </c>
      <c r="H58" s="71">
        <f t="shared" si="12"/>
        <v>1765355</v>
      </c>
      <c r="I58" s="81">
        <f t="shared" si="12"/>
        <v>723623</v>
      </c>
      <c r="J58" s="73">
        <f t="shared" si="12"/>
        <v>0</v>
      </c>
      <c r="K58" s="79">
        <f t="shared" si="12"/>
        <v>1041732</v>
      </c>
    </row>
    <row r="59" spans="1:11" s="27" customFormat="1" ht="23.25" customHeight="1">
      <c r="A59" s="148"/>
      <c r="B59" s="84" t="s">
        <v>120</v>
      </c>
      <c r="C59" s="112" t="s">
        <v>119</v>
      </c>
      <c r="D59" s="71">
        <f t="shared" si="2"/>
        <v>0</v>
      </c>
      <c r="E59" s="81"/>
      <c r="F59" s="73"/>
      <c r="G59" s="89"/>
      <c r="H59" s="71">
        <f t="shared" si="3"/>
        <v>0</v>
      </c>
      <c r="I59" s="59"/>
      <c r="J59" s="30"/>
      <c r="K59" s="33"/>
    </row>
    <row r="60" spans="1:11" s="27" customFormat="1" ht="23.25" customHeight="1">
      <c r="A60" s="149"/>
      <c r="B60" s="84" t="s">
        <v>81</v>
      </c>
      <c r="C60" s="112" t="s">
        <v>17</v>
      </c>
      <c r="D60" s="71">
        <f t="shared" si="2"/>
        <v>701209</v>
      </c>
      <c r="E60" s="83">
        <v>282423</v>
      </c>
      <c r="F60" s="75"/>
      <c r="G60" s="75">
        <v>418786</v>
      </c>
      <c r="H60" s="71">
        <f t="shared" si="3"/>
        <v>375810</v>
      </c>
      <c r="I60" s="59">
        <v>126411</v>
      </c>
      <c r="J60" s="30"/>
      <c r="K60" s="33">
        <v>249399</v>
      </c>
    </row>
    <row r="61" spans="1:11" s="27" customFormat="1" ht="23.25" customHeight="1">
      <c r="A61" s="149"/>
      <c r="B61" s="84" t="s">
        <v>93</v>
      </c>
      <c r="C61" s="115" t="s">
        <v>102</v>
      </c>
      <c r="D61" s="71">
        <f t="shared" si="2"/>
        <v>1713307</v>
      </c>
      <c r="E61" s="83">
        <v>906537</v>
      </c>
      <c r="F61" s="75"/>
      <c r="G61" s="75">
        <v>806770</v>
      </c>
      <c r="H61" s="71">
        <f t="shared" si="3"/>
        <v>1389545</v>
      </c>
      <c r="I61" s="59">
        <v>597212</v>
      </c>
      <c r="J61" s="30"/>
      <c r="K61" s="35">
        <v>792333</v>
      </c>
    </row>
    <row r="62" spans="1:11" s="27" customFormat="1" ht="23.25" customHeight="1">
      <c r="A62" s="149"/>
      <c r="B62" s="84" t="s">
        <v>84</v>
      </c>
      <c r="C62" s="112" t="s">
        <v>180</v>
      </c>
      <c r="D62" s="71">
        <f t="shared" si="2"/>
        <v>0</v>
      </c>
      <c r="E62" s="83"/>
      <c r="F62" s="75"/>
      <c r="G62" s="75"/>
      <c r="H62" s="71">
        <f t="shared" si="3"/>
        <v>0</v>
      </c>
      <c r="I62" s="58"/>
      <c r="J62" s="28"/>
      <c r="K62" s="35"/>
    </row>
    <row r="63" spans="1:11" s="27" customFormat="1" ht="23.25" customHeight="1">
      <c r="A63" s="148">
        <v>11</v>
      </c>
      <c r="B63" s="142" t="s">
        <v>94</v>
      </c>
      <c r="C63" s="114"/>
      <c r="D63" s="71">
        <f>SUM(E63:G63)</f>
        <v>1071450</v>
      </c>
      <c r="E63" s="81">
        <f aca="true" t="shared" si="13" ref="E63:K63">SUM(E64:E66)</f>
        <v>0</v>
      </c>
      <c r="F63" s="73">
        <f t="shared" si="13"/>
        <v>0</v>
      </c>
      <c r="G63" s="86">
        <f t="shared" si="13"/>
        <v>1071450</v>
      </c>
      <c r="H63" s="71">
        <f t="shared" si="13"/>
        <v>1098570</v>
      </c>
      <c r="I63" s="81">
        <f t="shared" si="13"/>
        <v>0</v>
      </c>
      <c r="J63" s="73">
        <f t="shared" si="13"/>
        <v>0</v>
      </c>
      <c r="K63" s="79">
        <f t="shared" si="13"/>
        <v>1098570</v>
      </c>
    </row>
    <row r="64" spans="1:11" s="27" customFormat="1" ht="23.25" customHeight="1">
      <c r="A64" s="149"/>
      <c r="B64" s="84" t="s">
        <v>114</v>
      </c>
      <c r="C64" s="112" t="s">
        <v>115</v>
      </c>
      <c r="D64" s="71">
        <f t="shared" si="2"/>
        <v>800000</v>
      </c>
      <c r="E64" s="82"/>
      <c r="F64" s="75"/>
      <c r="G64" s="75">
        <v>800000</v>
      </c>
      <c r="H64" s="71">
        <f t="shared" si="3"/>
        <v>839176</v>
      </c>
      <c r="I64" s="59"/>
      <c r="J64" s="30"/>
      <c r="K64" s="33">
        <v>839176</v>
      </c>
    </row>
    <row r="65" spans="1:11" s="27" customFormat="1" ht="23.25" customHeight="1">
      <c r="A65" s="149"/>
      <c r="B65" s="84" t="s">
        <v>81</v>
      </c>
      <c r="C65" s="112" t="s">
        <v>17</v>
      </c>
      <c r="D65" s="71">
        <f t="shared" si="2"/>
        <v>255000</v>
      </c>
      <c r="E65" s="82"/>
      <c r="F65" s="75"/>
      <c r="G65" s="75">
        <v>255000</v>
      </c>
      <c r="H65" s="71">
        <f t="shared" si="3"/>
        <v>242944</v>
      </c>
      <c r="I65" s="59"/>
      <c r="J65" s="30"/>
      <c r="K65" s="33">
        <v>242944</v>
      </c>
    </row>
    <row r="66" spans="1:11" s="27" customFormat="1" ht="23.25" customHeight="1">
      <c r="A66" s="149"/>
      <c r="B66" s="84" t="s">
        <v>84</v>
      </c>
      <c r="C66" s="112" t="s">
        <v>180</v>
      </c>
      <c r="D66" s="71">
        <f>SUM(E66:G66)</f>
        <v>16450</v>
      </c>
      <c r="E66" s="83"/>
      <c r="F66" s="75"/>
      <c r="G66" s="75">
        <v>16450</v>
      </c>
      <c r="H66" s="71">
        <f>SUM(I66:K66)</f>
        <v>16450</v>
      </c>
      <c r="I66" s="58"/>
      <c r="J66" s="28"/>
      <c r="K66" s="35">
        <v>16450</v>
      </c>
    </row>
    <row r="67" spans="1:11" s="27" customFormat="1" ht="23.25" customHeight="1">
      <c r="A67" s="148">
        <v>13</v>
      </c>
      <c r="B67" s="142" t="s">
        <v>181</v>
      </c>
      <c r="C67" s="116"/>
      <c r="D67" s="71">
        <f>SUM(E67:G67)</f>
        <v>398683</v>
      </c>
      <c r="E67" s="81">
        <f>SUM(E68:E69)</f>
        <v>683</v>
      </c>
      <c r="F67" s="81">
        <f>SUM(F68:F69)</f>
        <v>0</v>
      </c>
      <c r="G67" s="81">
        <f>SUM(G68:G69)</f>
        <v>398000</v>
      </c>
      <c r="H67" s="71">
        <f>SUM(I67:K67)</f>
        <v>393469</v>
      </c>
      <c r="I67" s="59">
        <f>SUM(I68:I69)</f>
        <v>683</v>
      </c>
      <c r="J67" s="59">
        <f>SUM(J68:J69)</f>
        <v>0</v>
      </c>
      <c r="K67" s="59">
        <f>SUM(K68:K69)</f>
        <v>392786</v>
      </c>
    </row>
    <row r="68" spans="1:11" ht="23.25" customHeight="1">
      <c r="A68" s="152"/>
      <c r="B68" s="84" t="s">
        <v>81</v>
      </c>
      <c r="C68" s="117" t="s">
        <v>17</v>
      </c>
      <c r="D68" s="71">
        <f>SUM(E68:G68)</f>
        <v>3000</v>
      </c>
      <c r="E68" s="119"/>
      <c r="F68" s="100"/>
      <c r="G68" s="29">
        <v>3000</v>
      </c>
      <c r="H68" s="71">
        <f>SUM(I68:K68)</f>
        <v>2645</v>
      </c>
      <c r="I68" s="91"/>
      <c r="J68" s="29"/>
      <c r="K68" s="123">
        <v>2645</v>
      </c>
    </row>
    <row r="69" spans="1:11" ht="23.25" customHeight="1" thickBot="1">
      <c r="A69" s="153"/>
      <c r="B69" s="143" t="s">
        <v>182</v>
      </c>
      <c r="C69" s="118" t="s">
        <v>193</v>
      </c>
      <c r="D69" s="72">
        <f>SUM(E69:G69)</f>
        <v>395683</v>
      </c>
      <c r="E69" s="120">
        <v>683</v>
      </c>
      <c r="F69" s="109"/>
      <c r="G69" s="124">
        <v>395000</v>
      </c>
      <c r="H69" s="72">
        <f>SUM(I69:K69)</f>
        <v>390824</v>
      </c>
      <c r="I69" s="125">
        <v>683</v>
      </c>
      <c r="J69" s="124"/>
      <c r="K69" s="126">
        <v>390141</v>
      </c>
    </row>
    <row r="70" spans="4:11" ht="12.75" customHeight="1">
      <c r="D70" s="23"/>
      <c r="E70" s="23"/>
      <c r="F70" s="23"/>
      <c r="G70" s="23"/>
      <c r="H70" s="23"/>
      <c r="I70" s="23"/>
      <c r="J70" s="23"/>
      <c r="K70" s="23"/>
    </row>
    <row r="71" ht="12.75" customHeight="1" thickBot="1"/>
    <row r="72" spans="2:11" ht="21" customHeight="1">
      <c r="B72" s="101" t="s">
        <v>15</v>
      </c>
      <c r="C72" s="105"/>
      <c r="D72" s="94">
        <f>SUM(D73:D79)</f>
        <v>131995100</v>
      </c>
      <c r="E72" s="40">
        <f aca="true" t="shared" si="14" ref="E72:K72">SUM(E73:E79)</f>
        <v>84767688</v>
      </c>
      <c r="F72" s="37">
        <f t="shared" si="14"/>
        <v>862323</v>
      </c>
      <c r="G72" s="97">
        <f t="shared" si="14"/>
        <v>46365089</v>
      </c>
      <c r="H72" s="94">
        <f t="shared" si="14"/>
        <v>121960896</v>
      </c>
      <c r="I72" s="40">
        <f t="shared" si="14"/>
        <v>77355124</v>
      </c>
      <c r="J72" s="37">
        <f t="shared" si="14"/>
        <v>877387</v>
      </c>
      <c r="K72" s="38">
        <f t="shared" si="14"/>
        <v>43728385</v>
      </c>
    </row>
    <row r="73" spans="2:11" ht="16.5" customHeight="1">
      <c r="B73" s="102" t="s">
        <v>117</v>
      </c>
      <c r="C73" s="106" t="s">
        <v>115</v>
      </c>
      <c r="D73" s="95">
        <f aca="true" t="shared" si="15" ref="D73:D79">SUM(E73:G73)</f>
        <v>66235772</v>
      </c>
      <c r="E73" s="92">
        <f>E14+E19+E24+E28+E34+E38+E44+E49+E55+E59+E64</f>
        <v>59869708</v>
      </c>
      <c r="F73" s="92">
        <f>F14+F19+F24+F28+F34+F38+F44+F49+F55+F59+F64</f>
        <v>494064</v>
      </c>
      <c r="G73" s="162">
        <f>G14+G19+G24+G28+G34+G38+G44+G49+G55+G59+G64</f>
        <v>5872000</v>
      </c>
      <c r="H73" s="95">
        <f aca="true" t="shared" si="16" ref="H73:H79">SUM(I73:K73)</f>
        <v>63995283</v>
      </c>
      <c r="I73" s="92">
        <f>I14+I19+I24+I28+I34+I38+I44+I49+I55+I59+I64</f>
        <v>57369216</v>
      </c>
      <c r="J73" s="92">
        <f>J14+J19+J24+J28+J34+J38+J44+J49+J55+J59+J64</f>
        <v>518646</v>
      </c>
      <c r="K73" s="92">
        <f>K14+K19+K24+K28+K34+K38+K44+K49+K55+K59+K64</f>
        <v>6107421</v>
      </c>
    </row>
    <row r="74" spans="2:11" ht="18" customHeight="1">
      <c r="B74" s="102" t="s">
        <v>16</v>
      </c>
      <c r="C74" s="106" t="s">
        <v>118</v>
      </c>
      <c r="D74" s="95">
        <f t="shared" si="15"/>
        <v>43518667</v>
      </c>
      <c r="E74" s="92">
        <f>E15+E20+E25+E29+E35+E39+E45+E50+E56+E60+E65+E68</f>
        <v>17914316</v>
      </c>
      <c r="F74" s="92">
        <f>F15+F20+F25+F29+F35+F39+F45+F50+F56+F60+F65+F68</f>
        <v>262060</v>
      </c>
      <c r="G74" s="162">
        <f>G15+G20+G25+G29+G35+G39+G45+G50+G56+G60+G65+G68</f>
        <v>25342291</v>
      </c>
      <c r="H74" s="95">
        <f t="shared" si="16"/>
        <v>40671499</v>
      </c>
      <c r="I74" s="92">
        <f>I15+I20+I25+I29+I35+I39+I45+I50+I56+I60+I65+I68</f>
        <v>15245823</v>
      </c>
      <c r="J74" s="92">
        <f>J15+J20+J25+J29+J35+J39+J45+J50+J56+J60+J65+J68</f>
        <v>245373</v>
      </c>
      <c r="K74" s="92">
        <f>K15+K20+K25+K29+K35+K39+K45+K50+K56+K60+K65+K68</f>
        <v>25180303</v>
      </c>
    </row>
    <row r="75" spans="2:11" ht="19.5" customHeight="1">
      <c r="B75" s="102" t="s">
        <v>18</v>
      </c>
      <c r="C75" s="106" t="s">
        <v>70</v>
      </c>
      <c r="D75" s="95">
        <f t="shared" si="15"/>
        <v>402255</v>
      </c>
      <c r="E75" s="92">
        <f>E30+E40</f>
        <v>396255</v>
      </c>
      <c r="F75" s="92">
        <f>F30+F40</f>
        <v>0</v>
      </c>
      <c r="G75" s="162">
        <f>G30+G40</f>
        <v>6000</v>
      </c>
      <c r="H75" s="95">
        <f t="shared" si="16"/>
        <v>324219</v>
      </c>
      <c r="I75" s="92">
        <f>I30+I40</f>
        <v>318219</v>
      </c>
      <c r="J75" s="92">
        <f>J30+J40</f>
        <v>0</v>
      </c>
      <c r="K75" s="92">
        <f>K30+K40</f>
        <v>6000</v>
      </c>
    </row>
    <row r="76" spans="2:11" ht="18.75" customHeight="1">
      <c r="B76" s="102" t="s">
        <v>130</v>
      </c>
      <c r="C76" s="107" t="s">
        <v>128</v>
      </c>
      <c r="D76" s="95">
        <f t="shared" si="15"/>
        <v>1308398</v>
      </c>
      <c r="E76" s="92">
        <f>E16+E21+E41+E51</f>
        <v>1252898</v>
      </c>
      <c r="F76" s="92">
        <f>F16+F21+F31+F41+F51</f>
        <v>0</v>
      </c>
      <c r="G76" s="162">
        <f>G16+G21+G31+G41+G51</f>
        <v>55500</v>
      </c>
      <c r="H76" s="95">
        <f t="shared" si="16"/>
        <v>1256596</v>
      </c>
      <c r="I76" s="92">
        <f>I16+I21+I41+I51</f>
        <v>1205058</v>
      </c>
      <c r="J76" s="92">
        <f>J16+J21+J31+J41+J51</f>
        <v>0</v>
      </c>
      <c r="K76" s="92">
        <f>K16+K21+K31+K41+K51</f>
        <v>51538</v>
      </c>
    </row>
    <row r="77" spans="2:11" ht="18" customHeight="1">
      <c r="B77" s="103" t="s">
        <v>19</v>
      </c>
      <c r="C77" s="106" t="s">
        <v>116</v>
      </c>
      <c r="D77" s="95">
        <f t="shared" si="15"/>
        <v>7181617</v>
      </c>
      <c r="E77" s="98">
        <f>E61+E52+E46+E31</f>
        <v>1819847</v>
      </c>
      <c r="F77" s="98">
        <f aca="true" t="shared" si="17" ref="F77:K77">F61+F52+F46</f>
        <v>55000</v>
      </c>
      <c r="G77" s="98">
        <f t="shared" si="17"/>
        <v>5306770</v>
      </c>
      <c r="H77" s="163">
        <f>H61+H52+H46+H31</f>
        <v>6756264</v>
      </c>
      <c r="I77" s="162">
        <f>I61+I52+I46+I31</f>
        <v>1510522</v>
      </c>
      <c r="J77" s="98">
        <f t="shared" si="17"/>
        <v>56219</v>
      </c>
      <c r="K77" s="98">
        <f t="shared" si="17"/>
        <v>5189523</v>
      </c>
    </row>
    <row r="78" spans="2:11" ht="18" customHeight="1">
      <c r="B78" s="102" t="s">
        <v>20</v>
      </c>
      <c r="C78" s="106" t="s">
        <v>21</v>
      </c>
      <c r="D78" s="95">
        <f t="shared" si="15"/>
        <v>12952708</v>
      </c>
      <c r="E78" s="92">
        <f>E17+E22+E26+E32+E36+E42+E47+E53+E57+E62+E66</f>
        <v>3513981</v>
      </c>
      <c r="F78" s="92">
        <f>F17+F22+F26+F32+F36+F42+F47+F53+F57+F62+F66</f>
        <v>51199</v>
      </c>
      <c r="G78" s="162">
        <f>G17+G22+G26+G32+G36+G42+G47+G53+G57+G62+G66</f>
        <v>9387528</v>
      </c>
      <c r="H78" s="95">
        <f t="shared" si="16"/>
        <v>8566211</v>
      </c>
      <c r="I78" s="92">
        <f>I17+I22+I26+I32+I36+I42+I47+I53+I57+I62+I66</f>
        <v>1705603</v>
      </c>
      <c r="J78" s="92">
        <f>J17+J22+J26+J32+J36+J42+J47+J53+J57+J62+J66</f>
        <v>57149</v>
      </c>
      <c r="K78" s="92">
        <f>K17+K22+K26+K32+K36+K42+K47+K53+K57+K62+K66</f>
        <v>6803459</v>
      </c>
    </row>
    <row r="79" spans="2:11" ht="15.75" customHeight="1" thickBot="1">
      <c r="B79" s="104" t="s">
        <v>131</v>
      </c>
      <c r="C79" s="108" t="s">
        <v>111</v>
      </c>
      <c r="D79" s="96">
        <f t="shared" si="15"/>
        <v>395683</v>
      </c>
      <c r="E79" s="93">
        <f>E69</f>
        <v>683</v>
      </c>
      <c r="F79" s="60">
        <f>F69</f>
        <v>0</v>
      </c>
      <c r="G79" s="99">
        <f>G69</f>
        <v>395000</v>
      </c>
      <c r="H79" s="96">
        <f t="shared" si="16"/>
        <v>390824</v>
      </c>
      <c r="I79" s="93">
        <f>I69</f>
        <v>683</v>
      </c>
      <c r="J79" s="93">
        <f>J69</f>
        <v>0</v>
      </c>
      <c r="K79" s="93">
        <f>K69</f>
        <v>390141</v>
      </c>
    </row>
    <row r="80" ht="12.75" customHeight="1"/>
    <row r="81" ht="12.75" customHeight="1"/>
    <row r="82" ht="12.75" customHeight="1"/>
    <row r="83" ht="12.75" customHeight="1">
      <c r="G83" s="23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</sheetData>
  <sheetProtection/>
  <mergeCells count="14">
    <mergeCell ref="E7:E11"/>
    <mergeCell ref="D7:D11"/>
    <mergeCell ref="G7:G11"/>
    <mergeCell ref="H6:K6"/>
    <mergeCell ref="H7:H11"/>
    <mergeCell ref="I7:I11"/>
    <mergeCell ref="J7:J11"/>
    <mergeCell ref="K7:K11"/>
    <mergeCell ref="I1:J1"/>
    <mergeCell ref="A6:A11"/>
    <mergeCell ref="B6:B11"/>
    <mergeCell ref="C6:C11"/>
    <mergeCell ref="D6:G6"/>
    <mergeCell ref="F7:F11"/>
  </mergeCells>
  <printOptions/>
  <pageMargins left="0.64" right="0.07874015748031496" top="0.31496062992125984" bottom="0.1968503937007874" header="0.2755905511811024" footer="0.1968503937007874"/>
  <pageSetup fitToHeight="2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Pazardjik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2022-06-20T08:02:40Z</cp:lastPrinted>
  <dcterms:created xsi:type="dcterms:W3CDTF">2007-11-26T08:46:19Z</dcterms:created>
  <dcterms:modified xsi:type="dcterms:W3CDTF">2022-09-07T06:01:31Z</dcterms:modified>
  <cp:category/>
  <cp:version/>
  <cp:contentType/>
  <cp:contentStatus/>
</cp:coreProperties>
</file>