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7575" activeTab="0"/>
  </bookViews>
  <sheets>
    <sheet name="Prilojenie 1" sheetId="1" r:id="rId1"/>
    <sheet name="Prilojenie 3" sheetId="2" r:id="rId2"/>
  </sheets>
  <definedNames>
    <definedName name="_xlnm.Print_Titles" localSheetId="1">'Prilojenie 3'!$6:$11</definedName>
  </definedNames>
  <calcPr fullCalcOnLoad="1"/>
</workbook>
</file>

<file path=xl/sharedStrings.xml><?xml version="1.0" encoding="utf-8"?>
<sst xmlns="http://schemas.openxmlformats.org/spreadsheetml/2006/main" count="198" uniqueCount="104">
  <si>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</si>
  <si>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</si>
  <si>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</si>
  <si>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</si>
  <si>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</si>
  <si>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</si>
  <si>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</si>
  <si>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</si>
  <si>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</si>
  <si>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</si>
  <si>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</si>
  <si>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</si>
  <si>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</si>
  <si>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</si>
  <si>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</si>
  <si>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</si>
  <si>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</si>
  <si>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</si>
  <si>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</si>
  <si>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</si>
  <si>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</si>
  <si>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</si>
  <si>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40-00</t>
  </si>
  <si>
    <t>45-00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</si>
  <si>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</si>
  <si>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</si>
  <si>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</si>
  <si>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</si>
  <si>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</si>
  <si>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</si>
  <si>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</si>
  <si>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</si>
  <si>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</si>
  <si>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</si>
  <si>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</si>
  <si>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</si>
  <si>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</si>
  <si>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</si>
  <si>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</si>
  <si>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</si>
  <si>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</si>
  <si>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</si>
  <si>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</si>
  <si>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</si>
  <si>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43-00</t>
  </si>
  <si>
    <t>обезщетения по реш.на Об.с.</t>
  </si>
  <si>
    <t>Обща субсидия (нето)</t>
  </si>
  <si>
    <t>93</t>
  </si>
  <si>
    <t>22,29</t>
  </si>
  <si>
    <t>Друго финансиране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</si>
  <si>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</si>
  <si>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</si>
  <si>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</si>
  <si>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</si>
  <si>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</si>
  <si>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</si>
  <si>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</si>
  <si>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</si>
  <si>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</si>
  <si>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>75-00</t>
  </si>
  <si>
    <t>Временен безлихвен заем м/у бюдж.сметки</t>
  </si>
  <si>
    <t>42-00</t>
  </si>
  <si>
    <t>Помощи</t>
  </si>
  <si>
    <t xml:space="preserve">Лихви </t>
  </si>
  <si>
    <t>Трансфер за зимно поддържане на пътища</t>
  </si>
  <si>
    <t>Събрани средства за бюджети,см/ки и фонд.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</si>
  <si>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</si>
  <si>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</si>
  <si>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</si>
  <si>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</si>
  <si>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</si>
  <si>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</si>
  <si>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</si>
  <si>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</si>
  <si>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</si>
  <si>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</si>
  <si>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</si>
  <si>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</si>
  <si>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</si>
  <si>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>помощи по реш. на Об.съвет</t>
  </si>
  <si>
    <t>§51-§55</t>
  </si>
  <si>
    <t xml:space="preserve">ЛИХВИ ПО ЗАЕМИ И ДР. </t>
  </si>
  <si>
    <t>22,22,29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</si>
  <si>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</si>
  <si>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</si>
  <si>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</si>
  <si>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</si>
  <si>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</si>
  <si>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</si>
  <si>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</si>
  <si>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31-20</t>
  </si>
  <si>
    <t>Възстановени трансфери за ЦБ (-)</t>
  </si>
  <si>
    <t>01 - 46</t>
  </si>
  <si>
    <t>88-03</t>
  </si>
  <si>
    <t>74</t>
  </si>
  <si>
    <t xml:space="preserve">Получени/предоставени врем. безлихв. Заеми от ЦБ </t>
  </si>
  <si>
    <t xml:space="preserve">АКТУАЛИЗАЦИЯ </t>
  </si>
  <si>
    <t>Уточнен план 2022 г.</t>
  </si>
  <si>
    <t xml:space="preserve"> Уточнен план 2022 г.</t>
  </si>
  <si>
    <t>Придобиване на дялови акции</t>
  </si>
  <si>
    <t>70-01</t>
  </si>
  <si>
    <t>НА БЮДЖЕТА НА ОБЩИНА ПАЗАРДЖИК КЪМ 30.09 2022 г.</t>
  </si>
  <si>
    <t>Актуализация към 30.09.2022 г.</t>
  </si>
  <si>
    <t xml:space="preserve"> Актуализация към 30.09.2022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</si>
</sst>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0#&quot;-&quot;0#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172" fontId="4" fillId="0" borderId="16" xfId="0" applyNumberFormat="1" applyFont="1" applyBorder="1" applyAlignment="1" applyProtection="1">
      <alignment horizontal="left" vertical="center"/>
      <protection/>
    </xf>
    <xf numFmtId="172" fontId="13" fillId="0" borderId="14" xfId="0" applyNumberFormat="1" applyFont="1" applyBorder="1" applyAlignment="1" applyProtection="1">
      <alignment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172" fontId="14" fillId="0" borderId="15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0" fontId="14" fillId="0" borderId="19" xfId="0" applyFont="1" applyBorder="1" applyAlignment="1">
      <alignment/>
    </xf>
    <xf numFmtId="172" fontId="8" fillId="0" borderId="20" xfId="0" applyNumberFormat="1" applyFont="1" applyBorder="1" applyAlignment="1" applyProtection="1">
      <alignment/>
      <protection/>
    </xf>
    <xf numFmtId="172" fontId="9" fillId="0" borderId="21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172" fontId="9" fillId="0" borderId="22" xfId="0" applyNumberFormat="1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49" fontId="9" fillId="0" borderId="25" xfId="0" applyNumberFormat="1" applyFont="1" applyBorder="1" applyAlignment="1" applyProtection="1">
      <alignment horizontal="center"/>
      <protection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17" fontId="4" fillId="0" borderId="24" xfId="0" applyNumberFormat="1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3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13" fillId="0" borderId="27" xfId="0" applyFont="1" applyBorder="1" applyAlignment="1">
      <alignment horizontal="left"/>
    </xf>
    <xf numFmtId="0" fontId="13" fillId="0" borderId="19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28" xfId="33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center"/>
      <protection/>
    </xf>
    <xf numFmtId="3" fontId="13" fillId="0" borderId="20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3" fontId="13" fillId="0" borderId="23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3" fontId="13" fillId="0" borderId="27" xfId="0" applyNumberFormat="1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/>
      <protection/>
    </xf>
    <xf numFmtId="3" fontId="14" fillId="0" borderId="32" xfId="0" applyNumberFormat="1" applyFont="1" applyFill="1" applyBorder="1" applyAlignment="1" applyProtection="1">
      <alignment/>
      <protection/>
    </xf>
    <xf numFmtId="3" fontId="14" fillId="0" borderId="24" xfId="0" applyNumberFormat="1" applyFont="1" applyFill="1" applyBorder="1" applyAlignment="1" applyProtection="1">
      <alignment/>
      <protection/>
    </xf>
    <xf numFmtId="3" fontId="15" fillId="0" borderId="32" xfId="0" applyNumberFormat="1" applyFont="1" applyBorder="1" applyAlignment="1" applyProtection="1">
      <alignment/>
      <protection/>
    </xf>
    <xf numFmtId="3" fontId="15" fillId="0" borderId="32" xfId="0" applyNumberFormat="1" applyFont="1" applyFill="1" applyBorder="1" applyAlignment="1" applyProtection="1">
      <alignment/>
      <protection/>
    </xf>
    <xf numFmtId="3" fontId="51" fillId="0" borderId="32" xfId="0" applyNumberFormat="1" applyFont="1" applyBorder="1" applyAlignment="1" applyProtection="1">
      <alignment/>
      <protection/>
    </xf>
    <xf numFmtId="3" fontId="14" fillId="0" borderId="32" xfId="0" applyNumberFormat="1" applyFont="1" applyBorder="1" applyAlignment="1" applyProtection="1">
      <alignment/>
      <protection/>
    </xf>
    <xf numFmtId="3" fontId="51" fillId="0" borderId="32" xfId="0" applyNumberFormat="1" applyFont="1" applyFill="1" applyBorder="1" applyAlignment="1" applyProtection="1">
      <alignment/>
      <protection/>
    </xf>
    <xf numFmtId="3" fontId="13" fillId="0" borderId="14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4" fillId="0" borderId="19" xfId="0" applyNumberFormat="1" applyFont="1" applyBorder="1" applyAlignment="1" applyProtection="1">
      <alignment/>
      <protection locked="0"/>
    </xf>
    <xf numFmtId="3" fontId="14" fillId="0" borderId="32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 applyProtection="1">
      <alignment/>
      <protection locked="0"/>
    </xf>
    <xf numFmtId="3" fontId="9" fillId="0" borderId="28" xfId="0" applyNumberFormat="1" applyFont="1" applyBorder="1" applyAlignment="1" applyProtection="1">
      <alignment/>
      <protection locked="0"/>
    </xf>
    <xf numFmtId="3" fontId="9" fillId="34" borderId="28" xfId="0" applyNumberFormat="1" applyFont="1" applyFill="1" applyBorder="1" applyAlignment="1" applyProtection="1">
      <alignment/>
      <protection locked="0"/>
    </xf>
    <xf numFmtId="3" fontId="14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8" fillId="0" borderId="19" xfId="0" applyNumberFormat="1" applyFont="1" applyBorder="1" applyAlignment="1" applyProtection="1">
      <alignment/>
      <protection locked="0"/>
    </xf>
    <xf numFmtId="3" fontId="9" fillId="0" borderId="28" xfId="0" applyNumberFormat="1" applyFont="1" applyBorder="1" applyAlignment="1">
      <alignment/>
    </xf>
    <xf numFmtId="3" fontId="14" fillId="0" borderId="32" xfId="0" applyNumberFormat="1" applyFont="1" applyFill="1" applyBorder="1" applyAlignment="1" applyProtection="1">
      <alignment/>
      <protection locked="0"/>
    </xf>
    <xf numFmtId="3" fontId="9" fillId="0" borderId="1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4" xfId="0" applyNumberFormat="1" applyFont="1" applyFill="1" applyBorder="1" applyAlignment="1" applyProtection="1">
      <alignment/>
      <protection/>
    </xf>
    <xf numFmtId="3" fontId="8" fillId="34" borderId="27" xfId="0" applyNumberFormat="1" applyFont="1" applyFill="1" applyBorder="1" applyAlignment="1" applyProtection="1">
      <alignment/>
      <protection/>
    </xf>
    <xf numFmtId="3" fontId="8" fillId="34" borderId="30" xfId="0" applyNumberFormat="1" applyFont="1" applyFill="1" applyBorder="1" applyAlignment="1" applyProtection="1">
      <alignment/>
      <protection/>
    </xf>
    <xf numFmtId="3" fontId="8" fillId="34" borderId="23" xfId="0" applyNumberFormat="1" applyFont="1" applyFill="1" applyBorder="1" applyAlignment="1" applyProtection="1">
      <alignment/>
      <protection/>
    </xf>
    <xf numFmtId="3" fontId="8" fillId="34" borderId="31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28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9" fillId="0" borderId="26" xfId="0" applyNumberFormat="1" applyFont="1" applyFill="1" applyBorder="1" applyAlignment="1" applyProtection="1">
      <alignment/>
      <protection/>
    </xf>
    <xf numFmtId="3" fontId="9" fillId="0" borderId="33" xfId="0" applyNumberFormat="1" applyFont="1" applyFill="1" applyBorder="1" applyAlignment="1" applyProtection="1">
      <alignment/>
      <protection/>
    </xf>
    <xf numFmtId="3" fontId="9" fillId="0" borderId="34" xfId="0" applyNumberFormat="1" applyFont="1" applyFill="1" applyBorder="1" applyAlignment="1" applyProtection="1">
      <alignment/>
      <protection/>
    </xf>
    <xf numFmtId="172" fontId="14" fillId="0" borderId="15" xfId="0" applyNumberFormat="1" applyFont="1" applyBorder="1" applyAlignment="1" applyProtection="1">
      <alignment/>
      <protection locked="0"/>
    </xf>
    <xf numFmtId="172" fontId="14" fillId="0" borderId="15" xfId="0" applyNumberFormat="1" applyFont="1" applyBorder="1" applyAlignment="1">
      <alignment/>
    </xf>
    <xf numFmtId="172" fontId="14" fillId="0" borderId="15" xfId="0" applyNumberFormat="1" applyFont="1" applyFill="1" applyBorder="1" applyAlignment="1" applyProtection="1">
      <alignment/>
      <protection locked="0"/>
    </xf>
    <xf numFmtId="3" fontId="14" fillId="0" borderId="28" xfId="0" applyNumberFormat="1" applyFont="1" applyFill="1" applyBorder="1" applyAlignment="1" applyProtection="1">
      <alignment/>
      <protection/>
    </xf>
    <xf numFmtId="172" fontId="14" fillId="0" borderId="32" xfId="0" applyNumberFormat="1" applyFont="1" applyFill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3" fontId="14" fillId="0" borderId="33" xfId="0" applyNumberFormat="1" applyFont="1" applyFill="1" applyBorder="1" applyAlignment="1" applyProtection="1">
      <alignment/>
      <protection/>
    </xf>
    <xf numFmtId="3" fontId="15" fillId="0" borderId="33" xfId="0" applyNumberFormat="1" applyFont="1" applyBorder="1" applyAlignment="1" applyProtection="1">
      <alignment/>
      <protection/>
    </xf>
    <xf numFmtId="3" fontId="14" fillId="0" borderId="34" xfId="0" applyNumberFormat="1" applyFont="1" applyFill="1" applyBorder="1" applyAlignment="1" applyProtection="1">
      <alignment/>
      <protection/>
    </xf>
    <xf numFmtId="3" fontId="13" fillId="0" borderId="3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172" fontId="14" fillId="0" borderId="18" xfId="0" applyNumberFormat="1" applyFont="1" applyBorder="1" applyAlignment="1" applyProtection="1">
      <alignment/>
      <protection locked="0"/>
    </xf>
    <xf numFmtId="3" fontId="14" fillId="0" borderId="36" xfId="0" applyNumberFormat="1" applyFont="1" applyBorder="1" applyAlignment="1" applyProtection="1">
      <alignment/>
      <protection locked="0"/>
    </xf>
    <xf numFmtId="172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72" fontId="14" fillId="0" borderId="38" xfId="0" applyNumberFormat="1" applyFont="1" applyBorder="1" applyAlignment="1" applyProtection="1">
      <alignment/>
      <protection locked="0"/>
    </xf>
    <xf numFmtId="172" fontId="14" fillId="34" borderId="38" xfId="0" applyNumberFormat="1" applyFont="1" applyFill="1" applyBorder="1" applyAlignment="1" applyProtection="1">
      <alignment/>
      <protection locked="0"/>
    </xf>
    <xf numFmtId="3" fontId="14" fillId="34" borderId="36" xfId="0" applyNumberFormat="1" applyFont="1" applyFill="1" applyBorder="1" applyAlignment="1" applyProtection="1">
      <alignment/>
      <protection locked="0"/>
    </xf>
    <xf numFmtId="172" fontId="14" fillId="0" borderId="38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9" fillId="0" borderId="38" xfId="0" applyNumberFormat="1" applyFont="1" applyFill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/>
      <protection/>
    </xf>
    <xf numFmtId="3" fontId="13" fillId="0" borderId="39" xfId="0" applyNumberFormat="1" applyFont="1" applyFill="1" applyBorder="1" applyAlignment="1" applyProtection="1">
      <alignment/>
      <protection/>
    </xf>
    <xf numFmtId="3" fontId="14" fillId="0" borderId="40" xfId="0" applyNumberFormat="1" applyFont="1" applyFill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Fill="1" applyBorder="1" applyAlignment="1" applyProtection="1">
      <alignment/>
      <protection/>
    </xf>
    <xf numFmtId="3" fontId="14" fillId="0" borderId="33" xfId="0" applyNumberFormat="1" applyFont="1" applyBorder="1" applyAlignment="1" applyProtection="1">
      <alignment/>
      <protection/>
    </xf>
    <xf numFmtId="3" fontId="13" fillId="0" borderId="26" xfId="0" applyNumberFormat="1" applyFont="1" applyFill="1" applyBorder="1" applyAlignment="1" applyProtection="1">
      <alignment/>
      <protection/>
    </xf>
    <xf numFmtId="3" fontId="13" fillId="34" borderId="20" xfId="0" applyNumberFormat="1" applyFont="1" applyFill="1" applyBorder="1" applyAlignment="1" applyProtection="1">
      <alignment/>
      <protection/>
    </xf>
    <xf numFmtId="3" fontId="13" fillId="34" borderId="30" xfId="0" applyNumberFormat="1" applyFont="1" applyFill="1" applyBorder="1" applyAlignment="1" applyProtection="1">
      <alignment/>
      <protection/>
    </xf>
    <xf numFmtId="3" fontId="13" fillId="34" borderId="31" xfId="0" applyNumberFormat="1" applyFont="1" applyFill="1" applyBorder="1" applyAlignment="1" applyProtection="1">
      <alignment/>
      <protection/>
    </xf>
    <xf numFmtId="3" fontId="13" fillId="34" borderId="42" xfId="0" applyNumberFormat="1" applyFont="1" applyFill="1" applyBorder="1" applyAlignment="1" applyProtection="1">
      <alignment/>
      <protection/>
    </xf>
    <xf numFmtId="3" fontId="13" fillId="34" borderId="43" xfId="0" applyNumberFormat="1" applyFont="1" applyFill="1" applyBorder="1" applyAlignment="1" applyProtection="1">
      <alignment/>
      <protection/>
    </xf>
    <xf numFmtId="3" fontId="13" fillId="34" borderId="44" xfId="0" applyNumberFormat="1" applyFont="1" applyFill="1" applyBorder="1" applyAlignment="1" applyProtection="1">
      <alignment/>
      <protection/>
    </xf>
    <xf numFmtId="3" fontId="13" fillId="34" borderId="21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3" fontId="14" fillId="34" borderId="28" xfId="0" applyNumberFormat="1" applyFont="1" applyFill="1" applyBorder="1" applyAlignment="1" applyProtection="1">
      <alignment/>
      <protection/>
    </xf>
    <xf numFmtId="3" fontId="13" fillId="34" borderId="22" xfId="0" applyNumberFormat="1" applyFont="1" applyFill="1" applyBorder="1" applyAlignment="1" applyProtection="1">
      <alignment/>
      <protection/>
    </xf>
    <xf numFmtId="3" fontId="14" fillId="34" borderId="33" xfId="0" applyNumberFormat="1" applyFont="1" applyFill="1" applyBorder="1" applyAlignment="1" applyProtection="1">
      <alignment/>
      <protection/>
    </xf>
    <xf numFmtId="3" fontId="14" fillId="34" borderId="34" xfId="0" applyNumberFormat="1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0" fontId="4" fillId="0" borderId="24" xfId="33" applyFont="1" applyFill="1" applyBorder="1" applyAlignment="1" applyProtection="1">
      <alignment horizontal="center" vertical="center"/>
      <protection/>
    </xf>
    <xf numFmtId="172" fontId="14" fillId="0" borderId="36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52" zoomScaleNormal="52" zoomScalePageLayoutView="0" workbookViewId="0" topLeftCell="A1">
      <selection activeCell="J36" sqref="J36"/>
    </sheetView>
  </sheetViews>
  <sheetFormatPr defaultColWidth="9.140625" defaultRowHeight="12.75"/>
  <cols>
    <col min="1" max="1" width="49.8515625" style="1" customWidth="1"/>
    <col min="2" max="2" width="13.421875" style="1" customWidth="1"/>
    <col min="3" max="3" width="18.8515625" style="1" customWidth="1"/>
    <col min="4" max="4" width="16.8515625" style="1" customWidth="1"/>
    <col min="5" max="5" width="15.8515625" style="1" customWidth="1"/>
    <col min="6" max="6" width="16.8515625" style="1" customWidth="1"/>
    <col min="7" max="7" width="19.7109375" style="1" customWidth="1"/>
    <col min="8" max="8" width="18.00390625" style="1" customWidth="1"/>
    <col min="9" max="9" width="15.7109375" style="1" customWidth="1"/>
    <col min="10" max="10" width="16.8515625" style="1" customWidth="1"/>
    <col min="11" max="16384" width="9.140625" style="1" customWidth="1"/>
  </cols>
  <sheetData>
    <row r="1" spans="4:8" ht="15.75">
      <c r="D1" s="3"/>
      <c r="H1" s="1" t="s">
        <v>74</v>
      </c>
    </row>
    <row r="3" spans="1:6" ht="18" customHeight="1">
      <c r="A3" s="175" t="s">
        <v>96</v>
      </c>
      <c r="B3" s="175"/>
      <c r="C3" s="175"/>
      <c r="D3" s="175"/>
      <c r="E3" s="175"/>
      <c r="F3" s="175"/>
    </row>
    <row r="4" spans="1:6" ht="15.75" customHeight="1">
      <c r="A4" s="175" t="s">
        <v>101</v>
      </c>
      <c r="B4" s="175"/>
      <c r="C4" s="175"/>
      <c r="D4" s="175"/>
      <c r="E4" s="175"/>
      <c r="F4" s="175"/>
    </row>
    <row r="5" ht="12.75" customHeight="1" thickBot="1"/>
    <row r="6" spans="1:10" ht="16.5" customHeight="1" thickBot="1">
      <c r="A6" s="4" t="s">
        <v>0</v>
      </c>
      <c r="B6" s="5" t="s">
        <v>1</v>
      </c>
      <c r="C6" s="170" t="s">
        <v>97</v>
      </c>
      <c r="D6" s="171"/>
      <c r="E6" s="171"/>
      <c r="F6" s="172"/>
      <c r="G6" s="170" t="s">
        <v>102</v>
      </c>
      <c r="H6" s="171"/>
      <c r="I6" s="171"/>
      <c r="J6" s="172"/>
    </row>
    <row r="7" spans="1:10" ht="19.5" customHeight="1">
      <c r="A7" s="6"/>
      <c r="B7" s="6" t="s">
        <v>2</v>
      </c>
      <c r="C7" s="173" t="s">
        <v>3</v>
      </c>
      <c r="D7" s="166" t="s">
        <v>70</v>
      </c>
      <c r="E7" s="166" t="s">
        <v>72</v>
      </c>
      <c r="F7" s="168" t="s">
        <v>71</v>
      </c>
      <c r="G7" s="173" t="s">
        <v>3</v>
      </c>
      <c r="H7" s="166" t="s">
        <v>70</v>
      </c>
      <c r="I7" s="166" t="s">
        <v>72</v>
      </c>
      <c r="J7" s="168" t="s">
        <v>71</v>
      </c>
    </row>
    <row r="8" spans="1:10" ht="18" customHeight="1">
      <c r="A8" s="6" t="s">
        <v>4</v>
      </c>
      <c r="B8" s="6" t="s">
        <v>5</v>
      </c>
      <c r="C8" s="174"/>
      <c r="D8" s="167"/>
      <c r="E8" s="167"/>
      <c r="F8" s="169"/>
      <c r="G8" s="174"/>
      <c r="H8" s="167"/>
      <c r="I8" s="167"/>
      <c r="J8" s="169"/>
    </row>
    <row r="9" spans="1:10" ht="18" customHeight="1">
      <c r="A9" s="6"/>
      <c r="B9" s="6"/>
      <c r="C9" s="174"/>
      <c r="D9" s="167"/>
      <c r="E9" s="167"/>
      <c r="F9" s="169"/>
      <c r="G9" s="174"/>
      <c r="H9" s="167"/>
      <c r="I9" s="167"/>
      <c r="J9" s="169"/>
    </row>
    <row r="10" spans="1:10" ht="18" customHeight="1">
      <c r="A10" s="6"/>
      <c r="B10" s="6"/>
      <c r="C10" s="174"/>
      <c r="D10" s="167"/>
      <c r="E10" s="167"/>
      <c r="F10" s="169"/>
      <c r="G10" s="174"/>
      <c r="H10" s="167"/>
      <c r="I10" s="167"/>
      <c r="J10" s="169"/>
    </row>
    <row r="11" spans="1:10" ht="17.25" customHeight="1" thickBot="1">
      <c r="A11" s="7"/>
      <c r="B11" s="7"/>
      <c r="C11" s="174"/>
      <c r="D11" s="167"/>
      <c r="E11" s="167"/>
      <c r="F11" s="169"/>
      <c r="G11" s="174"/>
      <c r="H11" s="167"/>
      <c r="I11" s="167"/>
      <c r="J11" s="169"/>
    </row>
    <row r="12" spans="1:10" ht="21.75" customHeight="1">
      <c r="A12" s="17" t="s">
        <v>6</v>
      </c>
      <c r="B12" s="18" t="s">
        <v>7</v>
      </c>
      <c r="C12" s="56">
        <f aca="true" t="shared" si="0" ref="C12:J12">SUM(C13:C30)</f>
        <v>139520315</v>
      </c>
      <c r="D12" s="57">
        <f t="shared" si="0"/>
        <v>88921326</v>
      </c>
      <c r="E12" s="57">
        <f t="shared" si="0"/>
        <v>932797</v>
      </c>
      <c r="F12" s="58">
        <f t="shared" si="0"/>
        <v>49666192</v>
      </c>
      <c r="G12" s="60">
        <f t="shared" si="0"/>
        <v>140534777</v>
      </c>
      <c r="H12" s="57">
        <f t="shared" si="0"/>
        <v>88921326</v>
      </c>
      <c r="I12" s="57">
        <f t="shared" si="0"/>
        <v>932797</v>
      </c>
      <c r="J12" s="59">
        <f t="shared" si="0"/>
        <v>50680654</v>
      </c>
    </row>
    <row r="13" spans="1:10" ht="18">
      <c r="A13" s="19" t="s">
        <v>8</v>
      </c>
      <c r="B13" s="20" t="s">
        <v>92</v>
      </c>
      <c r="C13" s="61">
        <f>SUM(D13:F13)</f>
        <v>43306772</v>
      </c>
      <c r="D13" s="62"/>
      <c r="E13" s="62">
        <v>932797</v>
      </c>
      <c r="F13" s="62">
        <v>42373975</v>
      </c>
      <c r="G13" s="141">
        <f aca="true" t="shared" si="1" ref="G13:G29">SUM(H13:J13)</f>
        <v>43306772</v>
      </c>
      <c r="H13" s="62"/>
      <c r="I13" s="62">
        <v>932797</v>
      </c>
      <c r="J13" s="62">
        <v>42373975</v>
      </c>
    </row>
    <row r="14" spans="1:10" ht="18">
      <c r="A14" s="19" t="s">
        <v>46</v>
      </c>
      <c r="B14" s="20" t="s">
        <v>9</v>
      </c>
      <c r="C14" s="61">
        <f aca="true" t="shared" si="2" ref="C14:C29">SUM(D14:F14)</f>
        <v>76011718</v>
      </c>
      <c r="D14" s="62">
        <v>76011718</v>
      </c>
      <c r="E14" s="64"/>
      <c r="F14" s="67"/>
      <c r="G14" s="141">
        <f t="shared" si="1"/>
        <v>76011718</v>
      </c>
      <c r="H14" s="62">
        <v>76011718</v>
      </c>
      <c r="I14" s="67"/>
      <c r="J14" s="118"/>
    </row>
    <row r="15" spans="1:10" ht="18">
      <c r="A15" s="19" t="s">
        <v>10</v>
      </c>
      <c r="B15" s="20" t="s">
        <v>11</v>
      </c>
      <c r="C15" s="61">
        <f t="shared" si="2"/>
        <v>7707300</v>
      </c>
      <c r="D15" s="65"/>
      <c r="E15" s="64"/>
      <c r="F15" s="67">
        <v>7707300</v>
      </c>
      <c r="G15" s="141">
        <f t="shared" si="1"/>
        <v>7707300</v>
      </c>
      <c r="H15" s="62"/>
      <c r="I15" s="67"/>
      <c r="J15" s="67">
        <v>7707300</v>
      </c>
    </row>
    <row r="16" spans="1:10" ht="18">
      <c r="A16" s="19" t="s">
        <v>64</v>
      </c>
      <c r="B16" s="20" t="s">
        <v>11</v>
      </c>
      <c r="C16" s="61">
        <f t="shared" si="2"/>
        <v>259400</v>
      </c>
      <c r="D16" s="65"/>
      <c r="E16" s="64"/>
      <c r="F16" s="67">
        <v>259400</v>
      </c>
      <c r="G16" s="141">
        <f t="shared" si="1"/>
        <v>259400</v>
      </c>
      <c r="H16" s="62"/>
      <c r="I16" s="67"/>
      <c r="J16" s="118">
        <v>259400</v>
      </c>
    </row>
    <row r="17" spans="1:10" ht="18">
      <c r="A17" s="19" t="s">
        <v>12</v>
      </c>
      <c r="B17" s="20" t="s">
        <v>13</v>
      </c>
      <c r="C17" s="61">
        <f t="shared" si="2"/>
        <v>3388800</v>
      </c>
      <c r="D17" s="62">
        <v>100000</v>
      </c>
      <c r="E17" s="66"/>
      <c r="F17" s="67">
        <v>3288800</v>
      </c>
      <c r="G17" s="141">
        <f t="shared" si="1"/>
        <v>3388800</v>
      </c>
      <c r="H17" s="62">
        <v>100000</v>
      </c>
      <c r="I17" s="66"/>
      <c r="J17" s="67">
        <v>3288800</v>
      </c>
    </row>
    <row r="18" spans="1:10" ht="18">
      <c r="A18" s="19" t="s">
        <v>89</v>
      </c>
      <c r="B18" s="20" t="s">
        <v>88</v>
      </c>
      <c r="C18" s="61">
        <f t="shared" si="2"/>
        <v>220323</v>
      </c>
      <c r="D18" s="62">
        <v>220323</v>
      </c>
      <c r="E18" s="66"/>
      <c r="F18" s="63"/>
      <c r="G18" s="141">
        <f t="shared" si="1"/>
        <v>220323</v>
      </c>
      <c r="H18" s="62">
        <v>220323</v>
      </c>
      <c r="I18" s="67"/>
      <c r="J18" s="118"/>
    </row>
    <row r="19" spans="1:10" ht="18">
      <c r="A19" s="19" t="s">
        <v>91</v>
      </c>
      <c r="B19" s="20" t="s">
        <v>90</v>
      </c>
      <c r="C19" s="61">
        <f>SUM(D19:F19)</f>
        <v>0</v>
      </c>
      <c r="D19" s="62"/>
      <c r="E19" s="66"/>
      <c r="F19" s="63"/>
      <c r="G19" s="141">
        <f>SUM(H19:J19)</f>
        <v>0</v>
      </c>
      <c r="H19" s="62"/>
      <c r="I19" s="67"/>
      <c r="J19" s="118"/>
    </row>
    <row r="20" spans="1:10" ht="18">
      <c r="A20" s="19" t="s">
        <v>87</v>
      </c>
      <c r="B20" s="20" t="s">
        <v>86</v>
      </c>
      <c r="C20" s="61">
        <f t="shared" si="2"/>
        <v>1475521</v>
      </c>
      <c r="D20" s="62">
        <v>1475521</v>
      </c>
      <c r="E20" s="66"/>
      <c r="F20" s="63"/>
      <c r="G20" s="141">
        <f t="shared" si="1"/>
        <v>1475521</v>
      </c>
      <c r="H20" s="62">
        <v>1475521</v>
      </c>
      <c r="I20" s="67"/>
      <c r="J20" s="118"/>
    </row>
    <row r="21" spans="1:10" ht="18">
      <c r="A21" s="19" t="s">
        <v>76</v>
      </c>
      <c r="B21" s="20" t="s">
        <v>84</v>
      </c>
      <c r="C21" s="61">
        <f t="shared" si="2"/>
        <v>5631452</v>
      </c>
      <c r="D21" s="62">
        <v>4174337</v>
      </c>
      <c r="E21" s="67"/>
      <c r="F21" s="63">
        <v>1457115</v>
      </c>
      <c r="G21" s="141">
        <f t="shared" si="1"/>
        <v>5631452</v>
      </c>
      <c r="H21" s="62">
        <v>4174337</v>
      </c>
      <c r="I21" s="67"/>
      <c r="J21" s="118">
        <v>1457115</v>
      </c>
    </row>
    <row r="22" spans="1:10" ht="18">
      <c r="A22" s="19" t="s">
        <v>60</v>
      </c>
      <c r="B22" s="20" t="s">
        <v>59</v>
      </c>
      <c r="C22" s="61">
        <f t="shared" si="2"/>
        <v>0</v>
      </c>
      <c r="D22" s="62">
        <v>5666889</v>
      </c>
      <c r="E22" s="67"/>
      <c r="F22" s="118">
        <v>-5666889</v>
      </c>
      <c r="G22" s="141">
        <f>SUM(H22:J22)</f>
        <v>0</v>
      </c>
      <c r="H22" s="62">
        <v>5666889</v>
      </c>
      <c r="I22" s="67"/>
      <c r="J22" s="118">
        <v>-5666889</v>
      </c>
    </row>
    <row r="23" spans="1:10" ht="18">
      <c r="A23" s="19" t="s">
        <v>77</v>
      </c>
      <c r="B23" s="20" t="s">
        <v>78</v>
      </c>
      <c r="C23" s="61">
        <f t="shared" si="2"/>
        <v>3339030</v>
      </c>
      <c r="D23" s="62">
        <v>78248</v>
      </c>
      <c r="E23" s="67"/>
      <c r="F23" s="118">
        <v>3260782</v>
      </c>
      <c r="G23" s="141">
        <f>SUM(H23:J23)</f>
        <v>3339030</v>
      </c>
      <c r="H23" s="62">
        <v>78248</v>
      </c>
      <c r="I23" s="67"/>
      <c r="J23" s="118">
        <v>3260782</v>
      </c>
    </row>
    <row r="24" spans="1:10" ht="18">
      <c r="A24" s="19" t="s">
        <v>95</v>
      </c>
      <c r="B24" s="20" t="s">
        <v>94</v>
      </c>
      <c r="C24" s="61">
        <f>SUM(D24:F24)</f>
        <v>-2000000</v>
      </c>
      <c r="D24" s="68"/>
      <c r="E24" s="66"/>
      <c r="F24" s="118">
        <v>-2000000</v>
      </c>
      <c r="G24" s="141">
        <f>SUM(H24:J24)</f>
        <v>-2000000</v>
      </c>
      <c r="H24" s="62"/>
      <c r="I24" s="67"/>
      <c r="J24" s="118">
        <v>-2000000</v>
      </c>
    </row>
    <row r="25" spans="1:10" ht="18">
      <c r="A25" s="9" t="s">
        <v>14</v>
      </c>
      <c r="B25" s="52" t="s">
        <v>85</v>
      </c>
      <c r="C25" s="61">
        <f>SUM(D25:F25)</f>
        <v>-1430389</v>
      </c>
      <c r="D25" s="68"/>
      <c r="E25" s="66"/>
      <c r="F25" s="118">
        <v>-1430389</v>
      </c>
      <c r="G25" s="141">
        <f>SUM(H25:J25)</f>
        <v>-415927</v>
      </c>
      <c r="H25" s="62"/>
      <c r="I25" s="67"/>
      <c r="J25" s="118">
        <v>-415927</v>
      </c>
    </row>
    <row r="26" spans="1:10" ht="18">
      <c r="A26" s="19" t="s">
        <v>99</v>
      </c>
      <c r="B26" s="20" t="s">
        <v>100</v>
      </c>
      <c r="C26" s="61">
        <f t="shared" si="2"/>
        <v>-50000</v>
      </c>
      <c r="D26" s="62"/>
      <c r="E26" s="67"/>
      <c r="F26" s="63">
        <v>-50000</v>
      </c>
      <c r="G26" s="141">
        <f t="shared" si="1"/>
        <v>-50000</v>
      </c>
      <c r="H26" s="62"/>
      <c r="I26" s="67"/>
      <c r="J26" s="118">
        <v>-50000</v>
      </c>
    </row>
    <row r="27" spans="1:10" ht="18">
      <c r="A27" s="9" t="s">
        <v>65</v>
      </c>
      <c r="B27" s="52" t="s">
        <v>93</v>
      </c>
      <c r="C27" s="61">
        <f>SUM(D27:F27)</f>
        <v>-455943</v>
      </c>
      <c r="D27" s="119">
        <v>-455943</v>
      </c>
      <c r="E27" s="120"/>
      <c r="F27" s="118"/>
      <c r="G27" s="141">
        <f>SUM(H27:J27)</f>
        <v>-455943</v>
      </c>
      <c r="H27" s="62">
        <v>-455943</v>
      </c>
      <c r="I27" s="67"/>
      <c r="J27" s="118"/>
    </row>
    <row r="28" spans="1:10" ht="18">
      <c r="A28" s="19" t="s">
        <v>49</v>
      </c>
      <c r="B28" s="20" t="s">
        <v>47</v>
      </c>
      <c r="C28" s="61">
        <f>SUM(D28:F28)</f>
        <v>-57229</v>
      </c>
      <c r="D28" s="62"/>
      <c r="E28" s="66"/>
      <c r="F28" s="118">
        <v>-57229</v>
      </c>
      <c r="G28" s="141">
        <f t="shared" si="1"/>
        <v>-57229</v>
      </c>
      <c r="H28" s="62"/>
      <c r="I28" s="67"/>
      <c r="J28" s="118">
        <v>-57229</v>
      </c>
    </row>
    <row r="29" spans="1:10" ht="18.75" thickBot="1">
      <c r="A29" s="19" t="s">
        <v>57</v>
      </c>
      <c r="B29" s="52" t="s">
        <v>66</v>
      </c>
      <c r="C29" s="61">
        <f t="shared" si="2"/>
        <v>2173560</v>
      </c>
      <c r="D29" s="121">
        <v>1650233</v>
      </c>
      <c r="E29" s="122"/>
      <c r="F29" s="123">
        <v>523327</v>
      </c>
      <c r="G29" s="141">
        <f t="shared" si="1"/>
        <v>2173560</v>
      </c>
      <c r="H29" s="121">
        <v>1650233</v>
      </c>
      <c r="I29" s="122"/>
      <c r="J29" s="123">
        <v>523327</v>
      </c>
    </row>
    <row r="30" spans="1:10" ht="21" customHeight="1" thickBot="1">
      <c r="A30" s="54" t="s">
        <v>67</v>
      </c>
      <c r="B30" s="53" t="s">
        <v>68</v>
      </c>
      <c r="C30" s="142">
        <f>SUM(D30:F30)</f>
        <v>0</v>
      </c>
      <c r="D30" s="143"/>
      <c r="E30" s="144"/>
      <c r="F30" s="145"/>
      <c r="G30" s="147">
        <f>SUM(H30:J30)</f>
        <v>0</v>
      </c>
      <c r="H30" s="121"/>
      <c r="I30" s="146"/>
      <c r="J30" s="123"/>
    </row>
    <row r="31" spans="1:10" ht="22.5" customHeight="1">
      <c r="A31" s="8" t="s">
        <v>15</v>
      </c>
      <c r="B31" s="55"/>
      <c r="C31" s="148">
        <f>'Prilojenie 3'!D74</f>
        <v>139520315</v>
      </c>
      <c r="D31" s="149">
        <f>'Prilojenie 3'!E74</f>
        <v>88921326</v>
      </c>
      <c r="E31" s="149">
        <f>'Prilojenie 3'!F74</f>
        <v>932797</v>
      </c>
      <c r="F31" s="150">
        <f>'Prilojenie 3'!G74</f>
        <v>49666192</v>
      </c>
      <c r="G31" s="153">
        <f>'Prilojenie 3'!H74</f>
        <v>140534777</v>
      </c>
      <c r="H31" s="151">
        <f>'Prilojenie 3'!I74</f>
        <v>88921326</v>
      </c>
      <c r="I31" s="151">
        <f>'Prilojenie 3'!J74</f>
        <v>932797</v>
      </c>
      <c r="J31" s="152">
        <f>'Prilojenie 3'!K74</f>
        <v>50680654</v>
      </c>
    </row>
    <row r="32" spans="1:10" ht="18">
      <c r="A32" s="9" t="s">
        <v>53</v>
      </c>
      <c r="B32" s="20" t="s">
        <v>51</v>
      </c>
      <c r="C32" s="154">
        <f>'Prilojenie 3'!D75</f>
        <v>70128945</v>
      </c>
      <c r="D32" s="155">
        <f>'Prilojenie 3'!E75</f>
        <v>63615359</v>
      </c>
      <c r="E32" s="155">
        <f>'Prilojenie 3'!F75</f>
        <v>523000</v>
      </c>
      <c r="F32" s="156">
        <f>'Prilojenie 3'!G75</f>
        <v>5990586</v>
      </c>
      <c r="G32" s="154">
        <f>'Prilojenie 3'!H75</f>
        <v>70128945</v>
      </c>
      <c r="H32" s="155">
        <f>'Prilojenie 3'!I75</f>
        <v>63615359</v>
      </c>
      <c r="I32" s="155">
        <f>'Prilojenie 3'!J75</f>
        <v>523000</v>
      </c>
      <c r="J32" s="156">
        <f>'Prilojenie 3'!K75</f>
        <v>5990586</v>
      </c>
    </row>
    <row r="33" spans="1:10" ht="18">
      <c r="A33" s="9" t="s">
        <v>16</v>
      </c>
      <c r="B33" s="20" t="s">
        <v>54</v>
      </c>
      <c r="C33" s="154">
        <f>'Prilojenie 3'!D76</f>
        <v>48297458</v>
      </c>
      <c r="D33" s="155">
        <f>'Prilojenie 3'!E76</f>
        <v>20282712</v>
      </c>
      <c r="E33" s="155">
        <f>'Prilojenie 3'!F76</f>
        <v>220000</v>
      </c>
      <c r="F33" s="156">
        <f>'Prilojenie 3'!G76</f>
        <v>27794746</v>
      </c>
      <c r="G33" s="154">
        <f>'Prilojenie 3'!H76</f>
        <v>48263776</v>
      </c>
      <c r="H33" s="155">
        <f>'Prilojenie 3'!I76</f>
        <v>20249030</v>
      </c>
      <c r="I33" s="155">
        <f>'Prilojenie 3'!J76</f>
        <v>220000</v>
      </c>
      <c r="J33" s="156">
        <f>'Prilojenie 3'!K76</f>
        <v>27794746</v>
      </c>
    </row>
    <row r="34" spans="1:10" ht="18">
      <c r="A34" s="9" t="s">
        <v>18</v>
      </c>
      <c r="B34" s="20" t="s">
        <v>22</v>
      </c>
      <c r="C34" s="154">
        <f>'Prilojenie 3'!D77</f>
        <v>382346</v>
      </c>
      <c r="D34" s="155">
        <f>'Prilojenie 3'!E77</f>
        <v>376346</v>
      </c>
      <c r="E34" s="155">
        <f>'Prilojenie 3'!F77</f>
        <v>0</v>
      </c>
      <c r="F34" s="156">
        <f>'Prilojenie 3'!G77</f>
        <v>6000</v>
      </c>
      <c r="G34" s="154">
        <f>'Prilojenie 3'!H77</f>
        <v>382346</v>
      </c>
      <c r="H34" s="155">
        <f>'Prilojenie 3'!I77</f>
        <v>376346</v>
      </c>
      <c r="I34" s="155">
        <f>'Prilojenie 3'!J77</f>
        <v>0</v>
      </c>
      <c r="J34" s="156">
        <f>'Prilojenie 3'!K77</f>
        <v>6000</v>
      </c>
    </row>
    <row r="35" spans="1:10" ht="18">
      <c r="A35" s="9" t="s">
        <v>62</v>
      </c>
      <c r="B35" s="160" t="s">
        <v>61</v>
      </c>
      <c r="C35" s="154">
        <f>'Prilojenie 3'!D78</f>
        <v>880331</v>
      </c>
      <c r="D35" s="155">
        <f>'Prilojenie 3'!E78</f>
        <v>844331</v>
      </c>
      <c r="E35" s="155">
        <f>'Prilojenie 3'!F78</f>
        <v>0</v>
      </c>
      <c r="F35" s="156">
        <f>'Prilojenie 3'!G78</f>
        <v>36000</v>
      </c>
      <c r="G35" s="154">
        <f>'Prilojenie 3'!H78</f>
        <v>880331</v>
      </c>
      <c r="H35" s="155">
        <f>'Prilojenie 3'!I78</f>
        <v>844331</v>
      </c>
      <c r="I35" s="155">
        <f>'Prilojenie 3'!J78</f>
        <v>0</v>
      </c>
      <c r="J35" s="156">
        <f>'Prilojenie 3'!K78</f>
        <v>36000</v>
      </c>
    </row>
    <row r="36" spans="1:10" ht="18">
      <c r="A36" s="15" t="s">
        <v>19</v>
      </c>
      <c r="B36" s="20" t="s">
        <v>52</v>
      </c>
      <c r="C36" s="154">
        <f>'Prilojenie 3'!D79</f>
        <v>6343276</v>
      </c>
      <c r="D36" s="155">
        <f>'Prilojenie 3'!E79</f>
        <v>1743276</v>
      </c>
      <c r="E36" s="155">
        <f>'Prilojenie 3'!F79</f>
        <v>50000</v>
      </c>
      <c r="F36" s="156">
        <f>'Prilojenie 3'!G79</f>
        <v>4550000</v>
      </c>
      <c r="G36" s="154">
        <f>'Prilojenie 3'!H79</f>
        <v>6343276</v>
      </c>
      <c r="H36" s="155">
        <f>'Prilojenie 3'!I79</f>
        <v>1743276</v>
      </c>
      <c r="I36" s="155">
        <f>'Prilojenie 3'!J79</f>
        <v>50000</v>
      </c>
      <c r="J36" s="156">
        <f>'Prilojenie 3'!K79</f>
        <v>4550000</v>
      </c>
    </row>
    <row r="37" spans="1:10" ht="18">
      <c r="A37" s="9" t="s">
        <v>20</v>
      </c>
      <c r="B37" s="52" t="s">
        <v>21</v>
      </c>
      <c r="C37" s="154">
        <f>'Prilojenie 3'!D80</f>
        <v>13107959</v>
      </c>
      <c r="D37" s="155">
        <f>'Prilojenie 3'!E80</f>
        <v>2059302</v>
      </c>
      <c r="E37" s="155">
        <f>'Prilojenie 3'!F80</f>
        <v>139797</v>
      </c>
      <c r="F37" s="156">
        <f>'Prilojenie 3'!G80</f>
        <v>10908860</v>
      </c>
      <c r="G37" s="154">
        <f>'Prilojenie 3'!H80</f>
        <v>14156103</v>
      </c>
      <c r="H37" s="155">
        <f>'Prilojenie 3'!I80</f>
        <v>2092984</v>
      </c>
      <c r="I37" s="155">
        <f>'Prilojenie 3'!J80</f>
        <v>139797</v>
      </c>
      <c r="J37" s="156">
        <f>'Prilojenie 3'!K80</f>
        <v>11923322</v>
      </c>
    </row>
    <row r="38" spans="1:10" ht="18.75" thickBot="1">
      <c r="A38" s="16" t="s">
        <v>73</v>
      </c>
      <c r="B38" s="161" t="s">
        <v>48</v>
      </c>
      <c r="C38" s="157">
        <f>'Prilojenie 3'!D81</f>
        <v>380000</v>
      </c>
      <c r="D38" s="158">
        <f>'Prilojenie 3'!E81</f>
        <v>0</v>
      </c>
      <c r="E38" s="158">
        <f>'Prilojenie 3'!F81</f>
        <v>0</v>
      </c>
      <c r="F38" s="159">
        <f>'Prilojenie 3'!G81</f>
        <v>380000</v>
      </c>
      <c r="G38" s="157">
        <f>'Prilojenie 3'!H81</f>
        <v>380000</v>
      </c>
      <c r="H38" s="158">
        <f>'Prilojenie 3'!I81</f>
        <v>0</v>
      </c>
      <c r="I38" s="158">
        <f>'Prilojenie 3'!J81</f>
        <v>0</v>
      </c>
      <c r="J38" s="159">
        <f>'Prilojenie 3'!K81</f>
        <v>380000</v>
      </c>
    </row>
  </sheetData>
  <sheetProtection/>
  <mergeCells count="12">
    <mergeCell ref="A3:F3"/>
    <mergeCell ref="A4:F4"/>
    <mergeCell ref="C7:C11"/>
    <mergeCell ref="D7:D11"/>
    <mergeCell ref="E7:E11"/>
    <mergeCell ref="F7:F11"/>
    <mergeCell ref="I7:I11"/>
    <mergeCell ref="J7:J11"/>
    <mergeCell ref="G6:J6"/>
    <mergeCell ref="C6:F6"/>
    <mergeCell ref="G7:G11"/>
    <mergeCell ref="H7:H11"/>
  </mergeCells>
  <printOptions/>
  <pageMargins left="0" right="0" top="0" bottom="0.11811023622047245" header="0.1968503937007874" footer="0.1181102362204724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50" zoomScaleNormal="50" zoomScalePageLayoutView="0" workbookViewId="0" topLeftCell="A1">
      <selection activeCell="D75" sqref="D75"/>
    </sheetView>
  </sheetViews>
  <sheetFormatPr defaultColWidth="12.28125" defaultRowHeight="12.75"/>
  <cols>
    <col min="1" max="1" width="7.7109375" style="2" customWidth="1"/>
    <col min="2" max="2" width="47.7109375" style="2" customWidth="1"/>
    <col min="3" max="3" width="15.140625" style="2" customWidth="1"/>
    <col min="4" max="4" width="16.140625" style="2" customWidth="1"/>
    <col min="5" max="5" width="17.140625" style="2" customWidth="1"/>
    <col min="6" max="6" width="16.57421875" style="2" customWidth="1"/>
    <col min="7" max="7" width="16.28125" style="2" customWidth="1"/>
    <col min="8" max="8" width="19.28125" style="2" customWidth="1"/>
    <col min="9" max="11" width="15.28125" style="2" customWidth="1"/>
    <col min="12" max="16384" width="12.28125" style="2" customWidth="1"/>
  </cols>
  <sheetData>
    <row r="1" spans="5:10" ht="18">
      <c r="E1" s="10"/>
      <c r="F1" s="11"/>
      <c r="I1" s="176" t="s">
        <v>75</v>
      </c>
      <c r="J1" s="176"/>
    </row>
    <row r="2" spans="1:8" ht="18.75" customHeight="1">
      <c r="A2" s="175" t="s">
        <v>96</v>
      </c>
      <c r="B2" s="175"/>
      <c r="C2" s="175"/>
      <c r="D2" s="175"/>
      <c r="E2" s="175"/>
      <c r="F2" s="175"/>
      <c r="G2" s="175"/>
      <c r="H2" s="175"/>
    </row>
    <row r="3" spans="1:8" ht="15.75" customHeight="1">
      <c r="A3" s="175" t="s">
        <v>101</v>
      </c>
      <c r="B3" s="175"/>
      <c r="C3" s="175"/>
      <c r="D3" s="175"/>
      <c r="E3" s="175"/>
      <c r="F3" s="175"/>
      <c r="G3" s="175"/>
      <c r="H3" s="175"/>
    </row>
    <row r="4" spans="1:8" ht="12.75" customHeight="1">
      <c r="A4" s="164"/>
      <c r="B4" s="164"/>
      <c r="C4" s="164"/>
      <c r="D4" s="164"/>
      <c r="E4" s="164"/>
      <c r="F4" s="164"/>
      <c r="G4" s="164"/>
      <c r="H4" s="165"/>
    </row>
    <row r="5" ht="12.75" customHeight="1" thickBot="1"/>
    <row r="6" spans="1:11" ht="24" customHeight="1" thickBot="1">
      <c r="A6" s="177" t="s">
        <v>24</v>
      </c>
      <c r="B6" s="180" t="s">
        <v>25</v>
      </c>
      <c r="C6" s="177" t="s">
        <v>1</v>
      </c>
      <c r="D6" s="182" t="s">
        <v>98</v>
      </c>
      <c r="E6" s="183"/>
      <c r="F6" s="183"/>
      <c r="G6" s="184"/>
      <c r="H6" s="182" t="s">
        <v>103</v>
      </c>
      <c r="I6" s="183"/>
      <c r="J6" s="183"/>
      <c r="K6" s="184"/>
    </row>
    <row r="7" spans="1:11" ht="32.25" customHeight="1">
      <c r="A7" s="178"/>
      <c r="B7" s="181"/>
      <c r="C7" s="178"/>
      <c r="D7" s="177" t="s">
        <v>3</v>
      </c>
      <c r="E7" s="177" t="s">
        <v>70</v>
      </c>
      <c r="F7" s="177" t="s">
        <v>69</v>
      </c>
      <c r="G7" s="177" t="s">
        <v>71</v>
      </c>
      <c r="H7" s="177" t="s">
        <v>3</v>
      </c>
      <c r="I7" s="177" t="s">
        <v>70</v>
      </c>
      <c r="J7" s="177" t="s">
        <v>69</v>
      </c>
      <c r="K7" s="177" t="s">
        <v>71</v>
      </c>
    </row>
    <row r="8" spans="1:11" ht="24" customHeight="1">
      <c r="A8" s="178"/>
      <c r="B8" s="181"/>
      <c r="C8" s="178"/>
      <c r="D8" s="178"/>
      <c r="E8" s="178"/>
      <c r="F8" s="178"/>
      <c r="G8" s="178"/>
      <c r="H8" s="178"/>
      <c r="I8" s="178"/>
      <c r="J8" s="178"/>
      <c r="K8" s="178"/>
    </row>
    <row r="9" spans="1:11" ht="24" customHeight="1">
      <c r="A9" s="178"/>
      <c r="B9" s="181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24" customHeight="1">
      <c r="A10" s="178"/>
      <c r="B10" s="181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39" customHeight="1" thickBot="1">
      <c r="A11" s="179"/>
      <c r="B11" s="181"/>
      <c r="C11" s="179"/>
      <c r="D11" s="179"/>
      <c r="E11" s="179"/>
      <c r="F11" s="179"/>
      <c r="G11" s="179"/>
      <c r="H11" s="178"/>
      <c r="I11" s="178"/>
      <c r="J11" s="178"/>
      <c r="K11" s="178"/>
    </row>
    <row r="12" spans="1:11" s="13" customFormat="1" ht="23.25" customHeight="1">
      <c r="A12" s="44"/>
      <c r="B12" s="41" t="s">
        <v>26</v>
      </c>
      <c r="C12" s="30"/>
      <c r="D12" s="69">
        <f>SUM(E12:G12)</f>
        <v>139520315</v>
      </c>
      <c r="E12" s="124">
        <f aca="true" t="shared" si="0" ref="E12:K12">E13+E18+E23+E27+E34+E38+E44+E50+E56+E60+E65+E69</f>
        <v>88921326</v>
      </c>
      <c r="F12" s="69">
        <f>F13+F18+F23+F27+F34+F38+F44+F50+F56+F60+F65+F69</f>
        <v>932797</v>
      </c>
      <c r="G12" s="124">
        <f>G13+G18+G23+G27+G34+G38+G44+G50+G56+G60+G65+G69</f>
        <v>49666192</v>
      </c>
      <c r="H12" s="69">
        <f t="shared" si="0"/>
        <v>140534777</v>
      </c>
      <c r="I12" s="70">
        <f t="shared" si="0"/>
        <v>88921326</v>
      </c>
      <c r="J12" s="71">
        <f t="shared" si="0"/>
        <v>932797</v>
      </c>
      <c r="K12" s="72">
        <f t="shared" si="0"/>
        <v>50680654</v>
      </c>
    </row>
    <row r="13" spans="1:11" s="14" customFormat="1" ht="23.25" customHeight="1">
      <c r="A13" s="45">
        <v>1</v>
      </c>
      <c r="B13" s="39" t="s">
        <v>36</v>
      </c>
      <c r="C13" s="31"/>
      <c r="D13" s="73">
        <f>SUM(E13:G13)</f>
        <v>8604914</v>
      </c>
      <c r="E13" s="125">
        <f aca="true" t="shared" si="1" ref="E13:K13">SUM(E14:E17)</f>
        <v>5124799</v>
      </c>
      <c r="F13" s="125">
        <f t="shared" si="1"/>
        <v>503000</v>
      </c>
      <c r="G13" s="125">
        <f t="shared" si="1"/>
        <v>2977115</v>
      </c>
      <c r="H13" s="73">
        <f t="shared" si="1"/>
        <v>8604914</v>
      </c>
      <c r="I13" s="74">
        <f t="shared" si="1"/>
        <v>5124799</v>
      </c>
      <c r="J13" s="75">
        <f t="shared" si="1"/>
        <v>503000</v>
      </c>
      <c r="K13" s="76">
        <f t="shared" si="1"/>
        <v>2977115</v>
      </c>
    </row>
    <row r="14" spans="1:11" s="14" customFormat="1" ht="23.25" customHeight="1">
      <c r="A14" s="46"/>
      <c r="B14" s="21" t="s">
        <v>50</v>
      </c>
      <c r="C14" s="32" t="s">
        <v>51</v>
      </c>
      <c r="D14" s="73">
        <f aca="true" t="shared" si="2" ref="D14:D64">SUM(E14:G14)</f>
        <v>5515623</v>
      </c>
      <c r="E14" s="126">
        <v>5012623</v>
      </c>
      <c r="F14" s="115">
        <v>503000</v>
      </c>
      <c r="G14" s="133"/>
      <c r="H14" s="73">
        <f aca="true" t="shared" si="3" ref="H14:H67">SUM(I14:K14)</f>
        <v>5515623</v>
      </c>
      <c r="I14" s="77">
        <v>5012623</v>
      </c>
      <c r="J14" s="80">
        <v>503000</v>
      </c>
      <c r="K14" s="81"/>
    </row>
    <row r="15" spans="1:11" s="14" customFormat="1" ht="23.25" customHeight="1">
      <c r="A15" s="46"/>
      <c r="B15" s="21" t="s">
        <v>28</v>
      </c>
      <c r="C15" s="32" t="s">
        <v>54</v>
      </c>
      <c r="D15" s="73">
        <f t="shared" si="2"/>
        <v>2055176</v>
      </c>
      <c r="E15" s="126">
        <v>112176</v>
      </c>
      <c r="F15" s="115"/>
      <c r="G15" s="134">
        <v>1943000</v>
      </c>
      <c r="H15" s="73">
        <f t="shared" si="3"/>
        <v>2055176</v>
      </c>
      <c r="I15" s="77">
        <v>112176</v>
      </c>
      <c r="J15" s="80"/>
      <c r="K15" s="82">
        <v>1943000</v>
      </c>
    </row>
    <row r="16" spans="1:11" s="14" customFormat="1" ht="23.25" customHeight="1">
      <c r="A16" s="46"/>
      <c r="B16" s="21" t="s">
        <v>79</v>
      </c>
      <c r="C16" s="32">
        <v>42</v>
      </c>
      <c r="D16" s="73">
        <f t="shared" si="2"/>
        <v>30000</v>
      </c>
      <c r="E16" s="126"/>
      <c r="F16" s="115"/>
      <c r="G16" s="134">
        <v>30000</v>
      </c>
      <c r="H16" s="73">
        <f t="shared" si="3"/>
        <v>30000</v>
      </c>
      <c r="I16" s="79"/>
      <c r="J16" s="80"/>
      <c r="K16" s="82">
        <v>30000</v>
      </c>
    </row>
    <row r="17" spans="1:11" s="14" customFormat="1" ht="23.25" customHeight="1">
      <c r="A17" s="46"/>
      <c r="B17" s="21" t="s">
        <v>31</v>
      </c>
      <c r="C17" s="32" t="s">
        <v>80</v>
      </c>
      <c r="D17" s="73">
        <f t="shared" si="2"/>
        <v>1004115</v>
      </c>
      <c r="E17" s="127"/>
      <c r="F17" s="137"/>
      <c r="G17" s="135">
        <v>1004115</v>
      </c>
      <c r="H17" s="73">
        <f t="shared" si="3"/>
        <v>1004115</v>
      </c>
      <c r="I17" s="79"/>
      <c r="J17" s="80"/>
      <c r="K17" s="81">
        <v>1004115</v>
      </c>
    </row>
    <row r="18" spans="1:11" s="10" customFormat="1" ht="23.25" customHeight="1">
      <c r="A18" s="45">
        <v>2</v>
      </c>
      <c r="B18" s="39" t="s">
        <v>37</v>
      </c>
      <c r="C18" s="33"/>
      <c r="D18" s="73">
        <f>SUM(E18:G18)</f>
        <v>611000</v>
      </c>
      <c r="E18" s="125">
        <f aca="true" t="shared" si="4" ref="E18:K18">SUM(E19:E22)</f>
        <v>0</v>
      </c>
      <c r="F18" s="73">
        <f t="shared" si="4"/>
        <v>0</v>
      </c>
      <c r="G18" s="125">
        <f t="shared" si="4"/>
        <v>611000</v>
      </c>
      <c r="H18" s="73">
        <f t="shared" si="4"/>
        <v>611000</v>
      </c>
      <c r="I18" s="74">
        <f t="shared" si="4"/>
        <v>0</v>
      </c>
      <c r="J18" s="75">
        <f t="shared" si="4"/>
        <v>0</v>
      </c>
      <c r="K18" s="76">
        <f t="shared" si="4"/>
        <v>611000</v>
      </c>
    </row>
    <row r="19" spans="1:11" s="14" customFormat="1" ht="23.25" customHeight="1">
      <c r="A19" s="46"/>
      <c r="B19" s="21" t="s">
        <v>50</v>
      </c>
      <c r="C19" s="32" t="s">
        <v>51</v>
      </c>
      <c r="D19" s="73">
        <f t="shared" si="2"/>
        <v>556000</v>
      </c>
      <c r="E19" s="128"/>
      <c r="F19" s="116"/>
      <c r="G19" s="133">
        <v>556000</v>
      </c>
      <c r="H19" s="73">
        <f t="shared" si="3"/>
        <v>556000</v>
      </c>
      <c r="I19" s="84"/>
      <c r="J19" s="85"/>
      <c r="K19" s="81">
        <v>556000</v>
      </c>
    </row>
    <row r="20" spans="1:11" s="14" customFormat="1" ht="23.25" customHeight="1">
      <c r="A20" s="46"/>
      <c r="B20" s="21" t="s">
        <v>28</v>
      </c>
      <c r="C20" s="32">
        <v>10</v>
      </c>
      <c r="D20" s="73">
        <f t="shared" si="2"/>
        <v>50000</v>
      </c>
      <c r="E20" s="128"/>
      <c r="F20" s="116"/>
      <c r="G20" s="133">
        <v>50000</v>
      </c>
      <c r="H20" s="73">
        <f t="shared" si="3"/>
        <v>50000</v>
      </c>
      <c r="I20" s="84"/>
      <c r="J20" s="85"/>
      <c r="K20" s="81">
        <v>50000</v>
      </c>
    </row>
    <row r="21" spans="1:11" s="14" customFormat="1" ht="23.25" customHeight="1">
      <c r="A21" s="46"/>
      <c r="B21" s="21" t="s">
        <v>79</v>
      </c>
      <c r="C21" s="32">
        <v>42</v>
      </c>
      <c r="D21" s="73">
        <f>SUM(E21:G21)</f>
        <v>5000</v>
      </c>
      <c r="E21" s="127"/>
      <c r="F21" s="137"/>
      <c r="G21" s="135">
        <v>5000</v>
      </c>
      <c r="H21" s="73">
        <f>SUM(I21:K21)</f>
        <v>5000</v>
      </c>
      <c r="I21" s="79"/>
      <c r="J21" s="80"/>
      <c r="K21" s="82">
        <v>5000</v>
      </c>
    </row>
    <row r="22" spans="1:11" s="14" customFormat="1" ht="23.25" customHeight="1">
      <c r="A22" s="46"/>
      <c r="B22" s="21" t="s">
        <v>31</v>
      </c>
      <c r="C22" s="32" t="s">
        <v>80</v>
      </c>
      <c r="D22" s="73">
        <f>SUM(E22:G22)</f>
        <v>0</v>
      </c>
      <c r="E22" s="127"/>
      <c r="F22" s="137"/>
      <c r="G22" s="135"/>
      <c r="H22" s="73">
        <f>SUM(I22:K22)</f>
        <v>0</v>
      </c>
      <c r="I22" s="79"/>
      <c r="J22" s="80"/>
      <c r="K22" s="81"/>
    </row>
    <row r="23" spans="1:11" s="14" customFormat="1" ht="23.25" customHeight="1">
      <c r="A23" s="47">
        <v>3</v>
      </c>
      <c r="B23" s="42" t="s">
        <v>38</v>
      </c>
      <c r="C23" s="34"/>
      <c r="D23" s="73">
        <f>SUM(E23:G23)</f>
        <v>566839</v>
      </c>
      <c r="E23" s="125">
        <f aca="true" t="shared" si="5" ref="E23:K23">SUM(E24:E26)</f>
        <v>566839</v>
      </c>
      <c r="F23" s="73">
        <f t="shared" si="5"/>
        <v>0</v>
      </c>
      <c r="G23" s="125">
        <f t="shared" si="5"/>
        <v>0</v>
      </c>
      <c r="H23" s="73">
        <f t="shared" si="5"/>
        <v>566839</v>
      </c>
      <c r="I23" s="74">
        <f t="shared" si="5"/>
        <v>566839</v>
      </c>
      <c r="J23" s="75">
        <f t="shared" si="5"/>
        <v>0</v>
      </c>
      <c r="K23" s="76">
        <f t="shared" si="5"/>
        <v>0</v>
      </c>
    </row>
    <row r="24" spans="1:11" s="14" customFormat="1" ht="23.25" customHeight="1">
      <c r="A24" s="46"/>
      <c r="B24" s="21" t="s">
        <v>50</v>
      </c>
      <c r="C24" s="32" t="s">
        <v>51</v>
      </c>
      <c r="D24" s="73">
        <f t="shared" si="2"/>
        <v>264000</v>
      </c>
      <c r="E24" s="126">
        <v>264000</v>
      </c>
      <c r="F24" s="137"/>
      <c r="G24" s="127"/>
      <c r="H24" s="73">
        <f t="shared" si="3"/>
        <v>264000</v>
      </c>
      <c r="I24" s="77">
        <v>264000</v>
      </c>
      <c r="J24" s="85"/>
      <c r="K24" s="81"/>
    </row>
    <row r="25" spans="1:11" s="14" customFormat="1" ht="23.25" customHeight="1">
      <c r="A25" s="46"/>
      <c r="B25" s="21" t="s">
        <v>28</v>
      </c>
      <c r="C25" s="32" t="s">
        <v>17</v>
      </c>
      <c r="D25" s="73">
        <f t="shared" si="2"/>
        <v>301981</v>
      </c>
      <c r="E25" s="126">
        <v>301981</v>
      </c>
      <c r="F25" s="137"/>
      <c r="G25" s="127"/>
      <c r="H25" s="73">
        <f t="shared" si="3"/>
        <v>299798</v>
      </c>
      <c r="I25" s="77">
        <v>299798</v>
      </c>
      <c r="J25" s="87"/>
      <c r="K25" s="88"/>
    </row>
    <row r="26" spans="1:11" s="14" customFormat="1" ht="23.25" customHeight="1">
      <c r="A26" s="46"/>
      <c r="B26" s="21" t="s">
        <v>31</v>
      </c>
      <c r="C26" s="32" t="s">
        <v>80</v>
      </c>
      <c r="D26" s="73">
        <f t="shared" si="2"/>
        <v>858</v>
      </c>
      <c r="E26" s="127">
        <v>858</v>
      </c>
      <c r="F26" s="137"/>
      <c r="G26" s="135"/>
      <c r="H26" s="73">
        <f t="shared" si="3"/>
        <v>3041</v>
      </c>
      <c r="I26" s="79">
        <v>3041</v>
      </c>
      <c r="J26" s="80"/>
      <c r="K26" s="81"/>
    </row>
    <row r="27" spans="1:11" s="14" customFormat="1" ht="23.25" customHeight="1">
      <c r="A27" s="45">
        <v>4</v>
      </c>
      <c r="B27" s="39" t="s">
        <v>29</v>
      </c>
      <c r="C27" s="34"/>
      <c r="D27" s="73">
        <f t="shared" si="2"/>
        <v>61185276</v>
      </c>
      <c r="E27" s="125">
        <f aca="true" t="shared" si="6" ref="E27:K27">SUM(E28:E33)</f>
        <v>60170920</v>
      </c>
      <c r="F27" s="73">
        <f t="shared" si="6"/>
        <v>234356</v>
      </c>
      <c r="G27" s="125">
        <f t="shared" si="6"/>
        <v>780000</v>
      </c>
      <c r="H27" s="73">
        <f t="shared" si="6"/>
        <v>61185276</v>
      </c>
      <c r="I27" s="74">
        <f t="shared" si="6"/>
        <v>60170920</v>
      </c>
      <c r="J27" s="75">
        <f t="shared" si="6"/>
        <v>234356</v>
      </c>
      <c r="K27" s="76">
        <f t="shared" si="6"/>
        <v>780000</v>
      </c>
    </row>
    <row r="28" spans="1:11" s="14" customFormat="1" ht="23.25" customHeight="1">
      <c r="A28" s="46"/>
      <c r="B28" s="21" t="s">
        <v>50</v>
      </c>
      <c r="C28" s="32" t="s">
        <v>51</v>
      </c>
      <c r="D28" s="73">
        <f t="shared" si="2"/>
        <v>47557384</v>
      </c>
      <c r="E28" s="126">
        <v>47357384</v>
      </c>
      <c r="F28" s="115"/>
      <c r="G28" s="133">
        <v>200000</v>
      </c>
      <c r="H28" s="73">
        <f t="shared" si="3"/>
        <v>47557384</v>
      </c>
      <c r="I28" s="77">
        <v>47357384</v>
      </c>
      <c r="J28" s="80"/>
      <c r="K28" s="81">
        <v>200000</v>
      </c>
    </row>
    <row r="29" spans="1:11" s="14" customFormat="1" ht="23.25" customHeight="1">
      <c r="A29" s="46"/>
      <c r="B29" s="21" t="s">
        <v>28</v>
      </c>
      <c r="C29" s="32" t="s">
        <v>17</v>
      </c>
      <c r="D29" s="73">
        <f t="shared" si="2"/>
        <v>11179718</v>
      </c>
      <c r="E29" s="126">
        <v>10449718</v>
      </c>
      <c r="F29" s="115">
        <v>150000</v>
      </c>
      <c r="G29" s="133">
        <v>580000</v>
      </c>
      <c r="H29" s="73">
        <f t="shared" si="3"/>
        <v>11149498</v>
      </c>
      <c r="I29" s="79">
        <v>10419498</v>
      </c>
      <c r="J29" s="80">
        <v>150000</v>
      </c>
      <c r="K29" s="81">
        <v>580000</v>
      </c>
    </row>
    <row r="30" spans="1:11" s="14" customFormat="1" ht="23.25" customHeight="1">
      <c r="A30" s="45"/>
      <c r="B30" s="21" t="s">
        <v>30</v>
      </c>
      <c r="C30" s="32">
        <v>40</v>
      </c>
      <c r="D30" s="89">
        <f t="shared" si="2"/>
        <v>376346</v>
      </c>
      <c r="E30" s="126">
        <v>376346</v>
      </c>
      <c r="F30" s="115"/>
      <c r="G30" s="133"/>
      <c r="H30" s="89">
        <f t="shared" si="3"/>
        <v>376346</v>
      </c>
      <c r="I30" s="84">
        <v>376346</v>
      </c>
      <c r="J30" s="85"/>
      <c r="K30" s="88"/>
    </row>
    <row r="31" spans="1:11" s="14" customFormat="1" ht="24.75" customHeight="1">
      <c r="A31" s="45"/>
      <c r="B31" s="21" t="s">
        <v>33</v>
      </c>
      <c r="C31" s="51">
        <v>42</v>
      </c>
      <c r="D31" s="89">
        <f>SUM(E31:G31)</f>
        <v>0</v>
      </c>
      <c r="E31" s="126"/>
      <c r="F31" s="115"/>
      <c r="G31" s="133"/>
      <c r="H31" s="89">
        <f t="shared" si="3"/>
        <v>0</v>
      </c>
      <c r="I31" s="84"/>
      <c r="J31" s="85"/>
      <c r="K31" s="88"/>
    </row>
    <row r="32" spans="1:11" s="14" customFormat="1" ht="24.75" customHeight="1">
      <c r="A32" s="45"/>
      <c r="B32" s="21" t="s">
        <v>40</v>
      </c>
      <c r="C32" s="162">
        <v>43</v>
      </c>
      <c r="D32" s="89">
        <f t="shared" si="2"/>
        <v>82577</v>
      </c>
      <c r="E32" s="163">
        <v>82577</v>
      </c>
      <c r="F32" s="115"/>
      <c r="G32" s="163"/>
      <c r="H32" s="89">
        <f t="shared" si="3"/>
        <v>82577</v>
      </c>
      <c r="I32" s="84">
        <v>82577</v>
      </c>
      <c r="J32" s="85"/>
      <c r="K32" s="88"/>
    </row>
    <row r="33" spans="1:11" s="14" customFormat="1" ht="23.25" customHeight="1">
      <c r="A33" s="45"/>
      <c r="B33" s="21" t="s">
        <v>31</v>
      </c>
      <c r="C33" s="32" t="s">
        <v>80</v>
      </c>
      <c r="D33" s="73">
        <f t="shared" si="2"/>
        <v>1989251</v>
      </c>
      <c r="E33" s="127">
        <v>1904895</v>
      </c>
      <c r="F33" s="137">
        <v>84356</v>
      </c>
      <c r="G33" s="77"/>
      <c r="H33" s="73">
        <f t="shared" si="3"/>
        <v>2019471</v>
      </c>
      <c r="I33" s="79">
        <v>1935115</v>
      </c>
      <c r="J33" s="80">
        <v>84356</v>
      </c>
      <c r="K33" s="81"/>
    </row>
    <row r="34" spans="1:11" s="10" customFormat="1" ht="23.25" customHeight="1">
      <c r="A34" s="45">
        <v>5</v>
      </c>
      <c r="B34" s="39" t="s">
        <v>27</v>
      </c>
      <c r="C34" s="36"/>
      <c r="D34" s="73">
        <f aca="true" t="shared" si="7" ref="D34:K34">SUM(D35:D37)</f>
        <v>2581652</v>
      </c>
      <c r="E34" s="125">
        <f>SUM(E35:E37)</f>
        <v>2581652</v>
      </c>
      <c r="F34" s="73">
        <f t="shared" si="7"/>
        <v>0</v>
      </c>
      <c r="G34" s="125">
        <f t="shared" si="7"/>
        <v>0</v>
      </c>
      <c r="H34" s="73">
        <f t="shared" si="7"/>
        <v>2581652</v>
      </c>
      <c r="I34" s="90">
        <f t="shared" si="7"/>
        <v>2581652</v>
      </c>
      <c r="J34" s="90">
        <f t="shared" si="7"/>
        <v>0</v>
      </c>
      <c r="K34" s="90">
        <f t="shared" si="7"/>
        <v>0</v>
      </c>
    </row>
    <row r="35" spans="1:11" s="14" customFormat="1" ht="23.25" customHeight="1">
      <c r="A35" s="46"/>
      <c r="B35" s="21" t="s">
        <v>50</v>
      </c>
      <c r="C35" s="32" t="s">
        <v>51</v>
      </c>
      <c r="D35" s="73">
        <f t="shared" si="2"/>
        <v>1697000</v>
      </c>
      <c r="E35" s="126">
        <v>1697000</v>
      </c>
      <c r="F35" s="137"/>
      <c r="G35" s="77"/>
      <c r="H35" s="73">
        <f t="shared" si="3"/>
        <v>1697000</v>
      </c>
      <c r="I35" s="79">
        <v>1697000</v>
      </c>
      <c r="J35" s="80"/>
      <c r="K35" s="81"/>
    </row>
    <row r="36" spans="1:11" s="14" customFormat="1" ht="23.25" customHeight="1">
      <c r="A36" s="46"/>
      <c r="B36" s="21" t="s">
        <v>28</v>
      </c>
      <c r="C36" s="32" t="s">
        <v>17</v>
      </c>
      <c r="D36" s="73">
        <f t="shared" si="2"/>
        <v>884652</v>
      </c>
      <c r="E36" s="126">
        <v>884652</v>
      </c>
      <c r="F36" s="137"/>
      <c r="G36" s="77"/>
      <c r="H36" s="73">
        <f t="shared" si="3"/>
        <v>883373</v>
      </c>
      <c r="I36" s="79">
        <v>883373</v>
      </c>
      <c r="J36" s="80"/>
      <c r="K36" s="81"/>
    </row>
    <row r="37" spans="1:11" s="14" customFormat="1" ht="23.25" customHeight="1">
      <c r="A37" s="46"/>
      <c r="B37" s="21" t="s">
        <v>31</v>
      </c>
      <c r="C37" s="32" t="s">
        <v>80</v>
      </c>
      <c r="D37" s="73">
        <f t="shared" si="2"/>
        <v>0</v>
      </c>
      <c r="E37" s="126"/>
      <c r="F37" s="137"/>
      <c r="G37" s="127"/>
      <c r="H37" s="73">
        <f t="shared" si="3"/>
        <v>1279</v>
      </c>
      <c r="I37" s="86">
        <v>1279</v>
      </c>
      <c r="J37" s="87"/>
      <c r="K37" s="88"/>
    </row>
    <row r="38" spans="1:11" s="14" customFormat="1" ht="23.25" customHeight="1">
      <c r="A38" s="45">
        <v>6</v>
      </c>
      <c r="B38" s="39" t="s">
        <v>32</v>
      </c>
      <c r="C38" s="34"/>
      <c r="D38" s="73">
        <f t="shared" si="2"/>
        <v>17966291</v>
      </c>
      <c r="E38" s="125">
        <f aca="true" t="shared" si="8" ref="E38:K38">SUM(E39:E43)</f>
        <v>16419393</v>
      </c>
      <c r="F38" s="73">
        <f t="shared" si="8"/>
        <v>20000</v>
      </c>
      <c r="G38" s="125">
        <f t="shared" si="8"/>
        <v>1526898</v>
      </c>
      <c r="H38" s="73">
        <f t="shared" si="8"/>
        <v>17966291</v>
      </c>
      <c r="I38" s="74">
        <f t="shared" si="8"/>
        <v>16419393</v>
      </c>
      <c r="J38" s="75">
        <f t="shared" si="8"/>
        <v>20000</v>
      </c>
      <c r="K38" s="76">
        <f t="shared" si="8"/>
        <v>1526898</v>
      </c>
    </row>
    <row r="39" spans="1:11" s="14" customFormat="1" ht="23.25" customHeight="1">
      <c r="A39" s="46"/>
      <c r="B39" s="21" t="s">
        <v>50</v>
      </c>
      <c r="C39" s="32" t="s">
        <v>51</v>
      </c>
      <c r="D39" s="73">
        <f t="shared" si="2"/>
        <v>7816667</v>
      </c>
      <c r="E39" s="126">
        <v>7774667</v>
      </c>
      <c r="F39" s="115">
        <v>20000</v>
      </c>
      <c r="G39" s="133">
        <v>22000</v>
      </c>
      <c r="H39" s="73">
        <f t="shared" si="3"/>
        <v>7816667</v>
      </c>
      <c r="I39" s="79">
        <v>7774667</v>
      </c>
      <c r="J39" s="80">
        <v>20000</v>
      </c>
      <c r="K39" s="81">
        <v>22000</v>
      </c>
    </row>
    <row r="40" spans="1:11" s="14" customFormat="1" ht="23.25" customHeight="1">
      <c r="A40" s="46"/>
      <c r="B40" s="21" t="s">
        <v>28</v>
      </c>
      <c r="C40" s="32" t="s">
        <v>17</v>
      </c>
      <c r="D40" s="73">
        <f t="shared" si="2"/>
        <v>9291405</v>
      </c>
      <c r="E40" s="126">
        <v>7796405</v>
      </c>
      <c r="F40" s="115"/>
      <c r="G40" s="133">
        <v>1495000</v>
      </c>
      <c r="H40" s="73">
        <f t="shared" si="3"/>
        <v>9291405</v>
      </c>
      <c r="I40" s="79">
        <v>7796405</v>
      </c>
      <c r="J40" s="80"/>
      <c r="K40" s="81">
        <v>1495000</v>
      </c>
    </row>
    <row r="41" spans="1:11" s="14" customFormat="1" ht="23.25" customHeight="1">
      <c r="A41" s="46"/>
      <c r="B41" s="21" t="s">
        <v>30</v>
      </c>
      <c r="C41" s="32">
        <v>40</v>
      </c>
      <c r="D41" s="89">
        <f t="shared" si="2"/>
        <v>6000</v>
      </c>
      <c r="E41" s="126"/>
      <c r="F41" s="115"/>
      <c r="G41" s="133">
        <v>6000</v>
      </c>
      <c r="H41" s="89">
        <f t="shared" si="3"/>
        <v>6000</v>
      </c>
      <c r="I41" s="84"/>
      <c r="J41" s="85"/>
      <c r="K41" s="91">
        <v>6000</v>
      </c>
    </row>
    <row r="42" spans="1:11" s="14" customFormat="1" ht="23.25" customHeight="1">
      <c r="A42" s="46"/>
      <c r="B42" s="21" t="s">
        <v>33</v>
      </c>
      <c r="C42" s="32">
        <v>42</v>
      </c>
      <c r="D42" s="73">
        <f t="shared" si="2"/>
        <v>844331</v>
      </c>
      <c r="E42" s="126">
        <v>844331</v>
      </c>
      <c r="F42" s="115"/>
      <c r="G42" s="133"/>
      <c r="H42" s="73">
        <f t="shared" si="3"/>
        <v>844331</v>
      </c>
      <c r="I42" s="79">
        <v>844331</v>
      </c>
      <c r="J42" s="80"/>
      <c r="K42" s="81"/>
    </row>
    <row r="43" spans="1:11" s="14" customFormat="1" ht="23.25" customHeight="1">
      <c r="A43" s="46"/>
      <c r="B43" s="21" t="s">
        <v>31</v>
      </c>
      <c r="C43" s="32" t="s">
        <v>80</v>
      </c>
      <c r="D43" s="73">
        <f t="shared" si="2"/>
        <v>7888</v>
      </c>
      <c r="E43" s="127">
        <v>3990</v>
      </c>
      <c r="F43" s="137"/>
      <c r="G43" s="127">
        <v>3898</v>
      </c>
      <c r="H43" s="73">
        <f t="shared" si="3"/>
        <v>7888</v>
      </c>
      <c r="I43" s="79">
        <v>3990</v>
      </c>
      <c r="J43" s="80"/>
      <c r="K43" s="81">
        <v>3898</v>
      </c>
    </row>
    <row r="44" spans="1:11" s="14" customFormat="1" ht="23.25" customHeight="1">
      <c r="A44" s="45">
        <v>7</v>
      </c>
      <c r="B44" s="39" t="s">
        <v>42</v>
      </c>
      <c r="C44" s="32"/>
      <c r="D44" s="73">
        <f t="shared" si="2"/>
        <v>10640381</v>
      </c>
      <c r="E44" s="125">
        <f aca="true" t="shared" si="9" ref="E44:K44">SUM(E45:E49)</f>
        <v>54782</v>
      </c>
      <c r="F44" s="73">
        <f t="shared" si="9"/>
        <v>70000</v>
      </c>
      <c r="G44" s="125">
        <f t="shared" si="9"/>
        <v>10515599</v>
      </c>
      <c r="H44" s="73">
        <f t="shared" si="9"/>
        <v>10640381</v>
      </c>
      <c r="I44" s="74">
        <f t="shared" si="9"/>
        <v>54782</v>
      </c>
      <c r="J44" s="75">
        <f t="shared" si="9"/>
        <v>70000</v>
      </c>
      <c r="K44" s="76">
        <f t="shared" si="9"/>
        <v>10515599</v>
      </c>
    </row>
    <row r="45" spans="1:11" s="14" customFormat="1" ht="23.25" customHeight="1">
      <c r="A45" s="45"/>
      <c r="B45" s="43" t="s">
        <v>50</v>
      </c>
      <c r="C45" s="32" t="s">
        <v>51</v>
      </c>
      <c r="D45" s="73">
        <f t="shared" si="2"/>
        <v>300000</v>
      </c>
      <c r="E45" s="128"/>
      <c r="F45" s="116"/>
      <c r="G45" s="136">
        <v>300000</v>
      </c>
      <c r="H45" s="73">
        <f t="shared" si="3"/>
        <v>300000</v>
      </c>
      <c r="I45" s="79"/>
      <c r="J45" s="80"/>
      <c r="K45" s="81">
        <v>300000</v>
      </c>
    </row>
    <row r="46" spans="1:11" s="14" customFormat="1" ht="23.25" customHeight="1">
      <c r="A46" s="45"/>
      <c r="B46" s="21" t="s">
        <v>28</v>
      </c>
      <c r="C46" s="32" t="s">
        <v>17</v>
      </c>
      <c r="D46" s="73">
        <f t="shared" si="2"/>
        <v>2124722</v>
      </c>
      <c r="E46" s="126">
        <v>54722</v>
      </c>
      <c r="F46" s="115">
        <v>70000</v>
      </c>
      <c r="G46" s="133">
        <v>2000000</v>
      </c>
      <c r="H46" s="73">
        <f t="shared" si="3"/>
        <v>2124722</v>
      </c>
      <c r="I46" s="79">
        <v>54722</v>
      </c>
      <c r="J46" s="80">
        <v>70000</v>
      </c>
      <c r="K46" s="81">
        <v>2000000</v>
      </c>
    </row>
    <row r="47" spans="1:11" s="14" customFormat="1" ht="23.25" customHeight="1">
      <c r="A47" s="45"/>
      <c r="B47" s="21" t="s">
        <v>40</v>
      </c>
      <c r="C47" s="32">
        <v>43</v>
      </c>
      <c r="D47" s="73">
        <f t="shared" si="2"/>
        <v>60</v>
      </c>
      <c r="E47" s="126">
        <v>60</v>
      </c>
      <c r="F47" s="115"/>
      <c r="G47" s="133"/>
      <c r="H47" s="73">
        <f t="shared" si="3"/>
        <v>60</v>
      </c>
      <c r="I47" s="79">
        <v>60</v>
      </c>
      <c r="J47" s="80"/>
      <c r="K47" s="81"/>
    </row>
    <row r="48" spans="1:11" s="14" customFormat="1" ht="23.25" customHeight="1">
      <c r="A48" s="45"/>
      <c r="B48" s="21" t="s">
        <v>43</v>
      </c>
      <c r="C48" s="32" t="s">
        <v>23</v>
      </c>
      <c r="D48" s="73">
        <f t="shared" si="2"/>
        <v>3800000</v>
      </c>
      <c r="E48" s="126"/>
      <c r="F48" s="115"/>
      <c r="G48" s="133">
        <v>3800000</v>
      </c>
      <c r="H48" s="73">
        <f t="shared" si="3"/>
        <v>3800000</v>
      </c>
      <c r="I48" s="86"/>
      <c r="J48" s="87"/>
      <c r="K48" s="91">
        <v>3800000</v>
      </c>
    </row>
    <row r="49" spans="1:11" s="14" customFormat="1" ht="23.25" customHeight="1">
      <c r="A49" s="46"/>
      <c r="B49" s="21" t="s">
        <v>31</v>
      </c>
      <c r="C49" s="32" t="s">
        <v>80</v>
      </c>
      <c r="D49" s="73">
        <f>SUM(E49:G49)</f>
        <v>4415599</v>
      </c>
      <c r="E49" s="126"/>
      <c r="F49" s="115"/>
      <c r="G49" s="133">
        <v>4415599</v>
      </c>
      <c r="H49" s="73">
        <f>SUM(I49:K49)</f>
        <v>4415599</v>
      </c>
      <c r="I49" s="79"/>
      <c r="J49" s="80"/>
      <c r="K49" s="81">
        <v>4415599</v>
      </c>
    </row>
    <row r="50" spans="1:11" s="14" customFormat="1" ht="23.25" customHeight="1">
      <c r="A50" s="45">
        <v>8</v>
      </c>
      <c r="B50" s="39" t="s">
        <v>34</v>
      </c>
      <c r="C50" s="34"/>
      <c r="D50" s="73">
        <f t="shared" si="2"/>
        <v>5875863</v>
      </c>
      <c r="E50" s="125">
        <f aca="true" t="shared" si="10" ref="E50:K50">SUM(E51:E55)</f>
        <v>3030134</v>
      </c>
      <c r="F50" s="73">
        <f t="shared" si="10"/>
        <v>105441</v>
      </c>
      <c r="G50" s="125">
        <f t="shared" si="10"/>
        <v>2740288</v>
      </c>
      <c r="H50" s="73">
        <f t="shared" si="10"/>
        <v>5875863</v>
      </c>
      <c r="I50" s="74">
        <f t="shared" si="10"/>
        <v>3030134</v>
      </c>
      <c r="J50" s="75">
        <f t="shared" si="10"/>
        <v>105441</v>
      </c>
      <c r="K50" s="76">
        <f t="shared" si="10"/>
        <v>2740288</v>
      </c>
    </row>
    <row r="51" spans="1:11" s="14" customFormat="1" ht="23.25" customHeight="1">
      <c r="A51" s="46"/>
      <c r="B51" s="21" t="s">
        <v>50</v>
      </c>
      <c r="C51" s="32" t="s">
        <v>51</v>
      </c>
      <c r="D51" s="73">
        <f t="shared" si="2"/>
        <v>3478271</v>
      </c>
      <c r="E51" s="128">
        <v>1509685</v>
      </c>
      <c r="F51" s="115"/>
      <c r="G51" s="133">
        <v>1968586</v>
      </c>
      <c r="H51" s="73">
        <f t="shared" si="3"/>
        <v>3478271</v>
      </c>
      <c r="I51" s="84">
        <v>1509685</v>
      </c>
      <c r="J51" s="80"/>
      <c r="K51" s="78">
        <v>1968586</v>
      </c>
    </row>
    <row r="52" spans="1:11" s="14" customFormat="1" ht="23.25" customHeight="1">
      <c r="A52" s="48"/>
      <c r="B52" s="21" t="s">
        <v>28</v>
      </c>
      <c r="C52" s="32" t="s">
        <v>17</v>
      </c>
      <c r="D52" s="73">
        <f t="shared" si="2"/>
        <v>1125079</v>
      </c>
      <c r="E52" s="126">
        <v>430504</v>
      </c>
      <c r="F52" s="117"/>
      <c r="G52" s="133">
        <v>694575</v>
      </c>
      <c r="H52" s="73">
        <f t="shared" si="3"/>
        <v>1125079</v>
      </c>
      <c r="I52" s="79">
        <v>430504</v>
      </c>
      <c r="J52" s="80"/>
      <c r="K52" s="92">
        <v>694575</v>
      </c>
    </row>
    <row r="53" spans="1:11" s="14" customFormat="1" ht="23.25" customHeight="1">
      <c r="A53" s="48"/>
      <c r="B53" s="21" t="s">
        <v>45</v>
      </c>
      <c r="C53" s="32">
        <v>42</v>
      </c>
      <c r="D53" s="73">
        <f t="shared" si="2"/>
        <v>1000</v>
      </c>
      <c r="E53" s="129"/>
      <c r="F53" s="115"/>
      <c r="G53" s="133">
        <v>1000</v>
      </c>
      <c r="H53" s="73">
        <f t="shared" si="3"/>
        <v>1000</v>
      </c>
      <c r="I53" s="84"/>
      <c r="J53" s="87"/>
      <c r="K53" s="81">
        <v>1000</v>
      </c>
    </row>
    <row r="54" spans="1:11" s="14" customFormat="1" ht="23.25" customHeight="1">
      <c r="A54" s="48"/>
      <c r="B54" s="21" t="s">
        <v>35</v>
      </c>
      <c r="C54" s="32">
        <v>45</v>
      </c>
      <c r="D54" s="73">
        <f t="shared" si="2"/>
        <v>990386</v>
      </c>
      <c r="E54" s="126">
        <v>940386</v>
      </c>
      <c r="F54" s="115">
        <v>50000</v>
      </c>
      <c r="G54" s="133"/>
      <c r="H54" s="73">
        <f t="shared" si="3"/>
        <v>990386</v>
      </c>
      <c r="I54" s="84">
        <v>940386</v>
      </c>
      <c r="J54" s="85">
        <v>50000</v>
      </c>
      <c r="K54" s="88"/>
    </row>
    <row r="55" spans="1:11" s="14" customFormat="1" ht="23.25" customHeight="1">
      <c r="A55" s="48"/>
      <c r="B55" s="21" t="s">
        <v>31</v>
      </c>
      <c r="C55" s="32" t="s">
        <v>80</v>
      </c>
      <c r="D55" s="73">
        <f t="shared" si="2"/>
        <v>281127</v>
      </c>
      <c r="E55" s="127">
        <v>149559</v>
      </c>
      <c r="F55" s="137">
        <v>55441</v>
      </c>
      <c r="G55" s="127">
        <v>76127</v>
      </c>
      <c r="H55" s="73">
        <f t="shared" si="3"/>
        <v>281127</v>
      </c>
      <c r="I55" s="127">
        <v>149559</v>
      </c>
      <c r="J55" s="137">
        <v>55441</v>
      </c>
      <c r="K55" s="127">
        <v>76127</v>
      </c>
    </row>
    <row r="56" spans="1:11" s="14" customFormat="1" ht="23.25" customHeight="1">
      <c r="A56" s="45">
        <v>9</v>
      </c>
      <c r="B56" s="39" t="s">
        <v>58</v>
      </c>
      <c r="C56" s="34"/>
      <c r="D56" s="73">
        <f t="shared" si="2"/>
        <v>27679092</v>
      </c>
      <c r="E56" s="125">
        <f aca="true" t="shared" si="11" ref="E56:K56">SUM(E57:E59)</f>
        <v>0</v>
      </c>
      <c r="F56" s="73">
        <f t="shared" si="11"/>
        <v>0</v>
      </c>
      <c r="G56" s="125">
        <f t="shared" si="11"/>
        <v>27679092</v>
      </c>
      <c r="H56" s="73">
        <f t="shared" si="11"/>
        <v>28693554</v>
      </c>
      <c r="I56" s="74">
        <f t="shared" si="11"/>
        <v>0</v>
      </c>
      <c r="J56" s="75">
        <f t="shared" si="11"/>
        <v>0</v>
      </c>
      <c r="K56" s="76">
        <f t="shared" si="11"/>
        <v>28693554</v>
      </c>
    </row>
    <row r="57" spans="1:11" s="14" customFormat="1" ht="23.25" customHeight="1">
      <c r="A57" s="45"/>
      <c r="B57" s="21" t="s">
        <v>50</v>
      </c>
      <c r="C57" s="32" t="s">
        <v>51</v>
      </c>
      <c r="D57" s="73">
        <f t="shared" si="2"/>
        <v>2094000</v>
      </c>
      <c r="E57" s="128"/>
      <c r="F57" s="116"/>
      <c r="G57" s="133">
        <v>2094000</v>
      </c>
      <c r="H57" s="73">
        <f t="shared" si="3"/>
        <v>2094000</v>
      </c>
      <c r="I57" s="93"/>
      <c r="J57" s="80"/>
      <c r="K57" s="81">
        <v>2094000</v>
      </c>
    </row>
    <row r="58" spans="1:11" s="14" customFormat="1" ht="23.25" customHeight="1">
      <c r="A58" s="48"/>
      <c r="B58" s="21" t="s">
        <v>28</v>
      </c>
      <c r="C58" s="32" t="s">
        <v>17</v>
      </c>
      <c r="D58" s="73">
        <f t="shared" si="2"/>
        <v>20207209</v>
      </c>
      <c r="E58" s="128"/>
      <c r="F58" s="116"/>
      <c r="G58" s="133">
        <v>20207209</v>
      </c>
      <c r="H58" s="73">
        <f t="shared" si="3"/>
        <v>20207209</v>
      </c>
      <c r="I58" s="79"/>
      <c r="J58" s="80"/>
      <c r="K58" s="81">
        <v>20207209</v>
      </c>
    </row>
    <row r="59" spans="1:11" s="14" customFormat="1" ht="23.25" customHeight="1">
      <c r="A59" s="48"/>
      <c r="B59" s="21" t="s">
        <v>31</v>
      </c>
      <c r="C59" s="32" t="s">
        <v>80</v>
      </c>
      <c r="D59" s="73">
        <f t="shared" si="2"/>
        <v>5377883</v>
      </c>
      <c r="E59" s="128"/>
      <c r="F59" s="116"/>
      <c r="G59" s="133">
        <v>5377883</v>
      </c>
      <c r="H59" s="73">
        <f t="shared" si="3"/>
        <v>6392345</v>
      </c>
      <c r="I59" s="84"/>
      <c r="J59" s="80"/>
      <c r="K59" s="81">
        <v>6392345</v>
      </c>
    </row>
    <row r="60" spans="1:11" s="14" customFormat="1" ht="23.25" customHeight="1">
      <c r="A60" s="45">
        <v>10</v>
      </c>
      <c r="B60" s="39" t="s">
        <v>39</v>
      </c>
      <c r="C60" s="34"/>
      <c r="D60" s="73">
        <f t="shared" si="2"/>
        <v>2237769</v>
      </c>
      <c r="E60" s="125">
        <f aca="true" t="shared" si="12" ref="E60:K60">SUM(E61:E64)</f>
        <v>972807</v>
      </c>
      <c r="F60" s="73">
        <f t="shared" si="12"/>
        <v>0</v>
      </c>
      <c r="G60" s="125">
        <f t="shared" si="12"/>
        <v>1264962</v>
      </c>
      <c r="H60" s="73">
        <f>SUM(H61:H64)</f>
        <v>2237769</v>
      </c>
      <c r="I60" s="74">
        <f t="shared" si="12"/>
        <v>972807</v>
      </c>
      <c r="J60" s="75">
        <f t="shared" si="12"/>
        <v>0</v>
      </c>
      <c r="K60" s="76">
        <f t="shared" si="12"/>
        <v>1264962</v>
      </c>
    </row>
    <row r="61" spans="1:11" s="14" customFormat="1" ht="23.25" customHeight="1">
      <c r="A61" s="45"/>
      <c r="B61" s="21" t="s">
        <v>56</v>
      </c>
      <c r="C61" s="32" t="s">
        <v>55</v>
      </c>
      <c r="D61" s="73">
        <f t="shared" si="2"/>
        <v>0</v>
      </c>
      <c r="E61" s="125"/>
      <c r="F61" s="73"/>
      <c r="G61" s="130"/>
      <c r="H61" s="73">
        <f t="shared" si="3"/>
        <v>0</v>
      </c>
      <c r="I61" s="84"/>
      <c r="J61" s="85"/>
      <c r="K61" s="81"/>
    </row>
    <row r="62" spans="1:11" s="14" customFormat="1" ht="23.25" customHeight="1">
      <c r="A62" s="46"/>
      <c r="B62" s="21" t="s">
        <v>28</v>
      </c>
      <c r="C62" s="32" t="s">
        <v>17</v>
      </c>
      <c r="D62" s="73">
        <f t="shared" si="2"/>
        <v>767516</v>
      </c>
      <c r="E62" s="128">
        <v>252554</v>
      </c>
      <c r="F62" s="116"/>
      <c r="G62" s="133">
        <v>514962</v>
      </c>
      <c r="H62" s="73">
        <f t="shared" si="3"/>
        <v>767516</v>
      </c>
      <c r="I62" s="84">
        <v>252554</v>
      </c>
      <c r="J62" s="85"/>
      <c r="K62" s="81">
        <v>514962</v>
      </c>
    </row>
    <row r="63" spans="1:11" s="14" customFormat="1" ht="23.25" customHeight="1">
      <c r="A63" s="46"/>
      <c r="B63" s="21" t="s">
        <v>40</v>
      </c>
      <c r="C63" s="35" t="s">
        <v>44</v>
      </c>
      <c r="D63" s="73">
        <f t="shared" si="2"/>
        <v>1470253</v>
      </c>
      <c r="E63" s="128">
        <v>720253</v>
      </c>
      <c r="F63" s="116"/>
      <c r="G63" s="133">
        <v>750000</v>
      </c>
      <c r="H63" s="73">
        <f t="shared" si="3"/>
        <v>1470253</v>
      </c>
      <c r="I63" s="84">
        <v>720253</v>
      </c>
      <c r="J63" s="85"/>
      <c r="K63" s="91">
        <v>750000</v>
      </c>
    </row>
    <row r="64" spans="1:11" s="14" customFormat="1" ht="23.25" customHeight="1">
      <c r="A64" s="46"/>
      <c r="B64" s="21" t="s">
        <v>31</v>
      </c>
      <c r="C64" s="32" t="s">
        <v>80</v>
      </c>
      <c r="D64" s="73">
        <f t="shared" si="2"/>
        <v>0</v>
      </c>
      <c r="E64" s="130"/>
      <c r="F64" s="89"/>
      <c r="G64" s="83"/>
      <c r="H64" s="73">
        <f t="shared" si="3"/>
        <v>0</v>
      </c>
      <c r="I64" s="86"/>
      <c r="J64" s="87"/>
      <c r="K64" s="91"/>
    </row>
    <row r="65" spans="1:11" s="14" customFormat="1" ht="23.25" customHeight="1">
      <c r="A65" s="45">
        <v>11</v>
      </c>
      <c r="B65" s="39" t="s">
        <v>41</v>
      </c>
      <c r="C65" s="34"/>
      <c r="D65" s="73">
        <f>SUM(E65:G65)</f>
        <v>1171238</v>
      </c>
      <c r="E65" s="125">
        <f aca="true" t="shared" si="13" ref="E65:K65">SUM(E66:E68)</f>
        <v>0</v>
      </c>
      <c r="F65" s="73">
        <f t="shared" si="13"/>
        <v>0</v>
      </c>
      <c r="G65" s="125">
        <f t="shared" si="13"/>
        <v>1171238</v>
      </c>
      <c r="H65" s="73">
        <f>SUM(H66:H68)</f>
        <v>1171238</v>
      </c>
      <c r="I65" s="74">
        <f t="shared" si="13"/>
        <v>0</v>
      </c>
      <c r="J65" s="75">
        <f t="shared" si="13"/>
        <v>0</v>
      </c>
      <c r="K65" s="76">
        <f t="shared" si="13"/>
        <v>1171238</v>
      </c>
    </row>
    <row r="66" spans="1:11" s="14" customFormat="1" ht="23.25" customHeight="1">
      <c r="A66" s="46"/>
      <c r="B66" s="21" t="s">
        <v>50</v>
      </c>
      <c r="C66" s="32" t="s">
        <v>51</v>
      </c>
      <c r="D66" s="73"/>
      <c r="E66" s="126"/>
      <c r="F66" s="116"/>
      <c r="G66" s="133">
        <v>850000</v>
      </c>
      <c r="H66" s="73">
        <f t="shared" si="3"/>
        <v>850000</v>
      </c>
      <c r="I66" s="84"/>
      <c r="J66" s="85"/>
      <c r="K66" s="81">
        <v>850000</v>
      </c>
    </row>
    <row r="67" spans="1:11" s="14" customFormat="1" ht="23.25" customHeight="1">
      <c r="A67" s="46"/>
      <c r="B67" s="21" t="s">
        <v>28</v>
      </c>
      <c r="C67" s="32" t="s">
        <v>17</v>
      </c>
      <c r="D67" s="73"/>
      <c r="E67" s="126"/>
      <c r="F67" s="116"/>
      <c r="G67" s="133">
        <v>290000</v>
      </c>
      <c r="H67" s="73">
        <f t="shared" si="3"/>
        <v>290000</v>
      </c>
      <c r="I67" s="84"/>
      <c r="J67" s="85"/>
      <c r="K67" s="81">
        <v>290000</v>
      </c>
    </row>
    <row r="68" spans="1:11" s="14" customFormat="1" ht="23.25" customHeight="1">
      <c r="A68" s="46"/>
      <c r="B68" s="21" t="s">
        <v>31</v>
      </c>
      <c r="C68" s="32" t="s">
        <v>80</v>
      </c>
      <c r="D68" s="73"/>
      <c r="E68" s="130"/>
      <c r="F68" s="89"/>
      <c r="G68" s="83">
        <v>31238</v>
      </c>
      <c r="H68" s="73">
        <f>SUM(I68:K68)</f>
        <v>31238</v>
      </c>
      <c r="I68" s="86"/>
      <c r="J68" s="87"/>
      <c r="K68" s="91">
        <v>31238</v>
      </c>
    </row>
    <row r="69" spans="1:11" s="14" customFormat="1" ht="23.25" customHeight="1">
      <c r="A69" s="45">
        <v>13</v>
      </c>
      <c r="B69" s="39" t="s">
        <v>81</v>
      </c>
      <c r="C69" s="36"/>
      <c r="D69" s="73">
        <f>SUM(E69:G69)</f>
        <v>400000</v>
      </c>
      <c r="E69" s="125">
        <f>SUM(E70:E71)</f>
        <v>0</v>
      </c>
      <c r="F69" s="73">
        <f>SUM(F70:F71)</f>
        <v>0</v>
      </c>
      <c r="G69" s="74">
        <f>SUM(G70:G71)</f>
        <v>400000</v>
      </c>
      <c r="H69" s="73">
        <f>H70+H71</f>
        <v>400000</v>
      </c>
      <c r="I69" s="73">
        <f>I70+I71</f>
        <v>0</v>
      </c>
      <c r="J69" s="73">
        <f>J70+J71</f>
        <v>0</v>
      </c>
      <c r="K69" s="73">
        <f>K70+K71</f>
        <v>400000</v>
      </c>
    </row>
    <row r="70" spans="1:11" ht="23.25" customHeight="1">
      <c r="A70" s="49"/>
      <c r="B70" s="21" t="s">
        <v>28</v>
      </c>
      <c r="C70" s="37" t="s">
        <v>17</v>
      </c>
      <c r="D70" s="73">
        <f>SUM(E70:G70)</f>
        <v>20000</v>
      </c>
      <c r="E70" s="131"/>
      <c r="F70" s="138"/>
      <c r="G70" s="93">
        <v>20000</v>
      </c>
      <c r="H70" s="73">
        <f>SUM(I70:K70)</f>
        <v>20000</v>
      </c>
      <c r="I70" s="93"/>
      <c r="J70" s="94"/>
      <c r="K70" s="95">
        <v>20000</v>
      </c>
    </row>
    <row r="71" spans="1:11" ht="23.25" customHeight="1" thickBot="1">
      <c r="A71" s="50"/>
      <c r="B71" s="40" t="s">
        <v>83</v>
      </c>
      <c r="C71" s="38" t="s">
        <v>82</v>
      </c>
      <c r="D71" s="96">
        <f>SUM(E71:G71)</f>
        <v>380000</v>
      </c>
      <c r="E71" s="132"/>
      <c r="F71" s="139"/>
      <c r="G71" s="98">
        <v>380000</v>
      </c>
      <c r="H71" s="96">
        <f>SUM(I71:K71)</f>
        <v>380000</v>
      </c>
      <c r="I71" s="98"/>
      <c r="J71" s="97"/>
      <c r="K71" s="99">
        <v>380000</v>
      </c>
    </row>
    <row r="72" spans="4:11" ht="12.75" customHeight="1">
      <c r="D72" s="100"/>
      <c r="E72" s="100"/>
      <c r="F72" s="100"/>
      <c r="G72" s="100"/>
      <c r="H72" s="100"/>
      <c r="I72" s="100"/>
      <c r="J72" s="100"/>
      <c r="K72" s="100"/>
    </row>
    <row r="73" spans="4:11" ht="12.75" customHeight="1" thickBot="1">
      <c r="D73" s="100"/>
      <c r="E73" s="100"/>
      <c r="F73" s="100"/>
      <c r="G73" s="100"/>
      <c r="H73" s="100"/>
      <c r="I73" s="100"/>
      <c r="J73" s="100"/>
      <c r="K73" s="100"/>
    </row>
    <row r="74" spans="2:11" ht="21" customHeight="1">
      <c r="B74" s="22" t="s">
        <v>15</v>
      </c>
      <c r="C74" s="26"/>
      <c r="D74" s="101">
        <f aca="true" t="shared" si="14" ref="D74:K74">SUM(D75:D81)</f>
        <v>139520315</v>
      </c>
      <c r="E74" s="102">
        <f t="shared" si="14"/>
        <v>88921326</v>
      </c>
      <c r="F74" s="103">
        <f t="shared" si="14"/>
        <v>932797</v>
      </c>
      <c r="G74" s="104">
        <f t="shared" si="14"/>
        <v>49666192</v>
      </c>
      <c r="H74" s="101">
        <f t="shared" si="14"/>
        <v>140534777</v>
      </c>
      <c r="I74" s="102">
        <f>SUM(I75:I81)</f>
        <v>88921326</v>
      </c>
      <c r="J74" s="103">
        <f t="shared" si="14"/>
        <v>932797</v>
      </c>
      <c r="K74" s="105">
        <f t="shared" si="14"/>
        <v>50680654</v>
      </c>
    </row>
    <row r="75" spans="2:11" ht="16.5" customHeight="1">
      <c r="B75" s="23" t="s">
        <v>53</v>
      </c>
      <c r="C75" s="27" t="s">
        <v>51</v>
      </c>
      <c r="D75" s="106">
        <f aca="true" t="shared" si="15" ref="D75:D81">SUM(E75:G75)</f>
        <v>70128945</v>
      </c>
      <c r="E75" s="107">
        <f>E14+E19+E24+E28+E35+E39+E45+E51+E57+E61+E66</f>
        <v>63615359</v>
      </c>
      <c r="F75" s="107">
        <f>F14+F19+F24+F28+F35+F39+F45+F51+F57+F61+F66</f>
        <v>523000</v>
      </c>
      <c r="G75" s="107">
        <f>G14+G19+G24+G28+G35+G39+G45+G51+G57+G61+G66</f>
        <v>5990586</v>
      </c>
      <c r="H75" s="106">
        <f aca="true" t="shared" si="16" ref="H75:H80">SUM(I75:K75)</f>
        <v>70128945</v>
      </c>
      <c r="I75" s="107">
        <f>I14+I19+I24+I28+I35+I39+I45+I51+I57+I61+I66</f>
        <v>63615359</v>
      </c>
      <c r="J75" s="108">
        <f>J14+J19+J24+J28+J35+J39+J45+J51+J57+J61+J66</f>
        <v>523000</v>
      </c>
      <c r="K75" s="110">
        <f>K14+K19+K24+K28+K35+K39+K45+K51+K57+K61+K66</f>
        <v>5990586</v>
      </c>
    </row>
    <row r="76" spans="2:11" ht="18" customHeight="1">
      <c r="B76" s="23" t="s">
        <v>16</v>
      </c>
      <c r="C76" s="27" t="s">
        <v>54</v>
      </c>
      <c r="D76" s="106">
        <f t="shared" si="15"/>
        <v>48297458</v>
      </c>
      <c r="E76" s="107">
        <f>E15+E20+E25+E29+E36+E40+E46+E52+E58+E62+E67+E70</f>
        <v>20282712</v>
      </c>
      <c r="F76" s="107">
        <f>F15+F20+F25+F29+F36+F40+F46+F52+F58+F62+F67+F70</f>
        <v>220000</v>
      </c>
      <c r="G76" s="107">
        <f>G15+G20+G25+G29+G36+G40+G46+G52+G58+G62+G67+G70</f>
        <v>27794746</v>
      </c>
      <c r="H76" s="106">
        <f t="shared" si="16"/>
        <v>48263776</v>
      </c>
      <c r="I76" s="107">
        <f>I15+I20+I25+I29+I36+I40+I46+I52+I58+I62+I67+I70</f>
        <v>20249030</v>
      </c>
      <c r="J76" s="108">
        <f>J15+J20+J25+J29+J36+J40+J46+J52+J58+J62+J67+J70</f>
        <v>220000</v>
      </c>
      <c r="K76" s="110">
        <f>K15+K20+K25+K29+K36+K40+K46+K52+K58+K62+K67+K70</f>
        <v>27794746</v>
      </c>
    </row>
    <row r="77" spans="2:11" ht="19.5" customHeight="1">
      <c r="B77" s="23" t="s">
        <v>18</v>
      </c>
      <c r="C77" s="27" t="s">
        <v>22</v>
      </c>
      <c r="D77" s="106">
        <f t="shared" si="15"/>
        <v>382346</v>
      </c>
      <c r="E77" s="107">
        <f>E30+E41</f>
        <v>376346</v>
      </c>
      <c r="F77" s="108">
        <f>F30+F41</f>
        <v>0</v>
      </c>
      <c r="G77" s="109">
        <f>G30+G41</f>
        <v>6000</v>
      </c>
      <c r="H77" s="106">
        <f t="shared" si="16"/>
        <v>382346</v>
      </c>
      <c r="I77" s="107">
        <f>I30+I41</f>
        <v>376346</v>
      </c>
      <c r="J77" s="108">
        <f>J30+J41</f>
        <v>0</v>
      </c>
      <c r="K77" s="110">
        <f>K30+K41</f>
        <v>6000</v>
      </c>
    </row>
    <row r="78" spans="2:11" ht="18.75" customHeight="1">
      <c r="B78" s="23" t="s">
        <v>62</v>
      </c>
      <c r="C78" s="28" t="s">
        <v>61</v>
      </c>
      <c r="D78" s="106">
        <f t="shared" si="15"/>
        <v>880331</v>
      </c>
      <c r="E78" s="107">
        <f>E16+E21+E31+E42+E53</f>
        <v>844331</v>
      </c>
      <c r="F78" s="108">
        <f>F16+F42+F53</f>
        <v>0</v>
      </c>
      <c r="G78" s="109">
        <f>G16+G21+G42+G53</f>
        <v>36000</v>
      </c>
      <c r="H78" s="106">
        <f t="shared" si="16"/>
        <v>880331</v>
      </c>
      <c r="I78" s="107">
        <f>I16+I21+I31+I42+I53</f>
        <v>844331</v>
      </c>
      <c r="J78" s="107">
        <f>J16+J21+J31+J42+J53</f>
        <v>0</v>
      </c>
      <c r="K78" s="140">
        <f>K16+K21+K31+K42+K53</f>
        <v>36000</v>
      </c>
    </row>
    <row r="79" spans="2:11" ht="18" customHeight="1">
      <c r="B79" s="24" t="s">
        <v>19</v>
      </c>
      <c r="C79" s="27" t="s">
        <v>52</v>
      </c>
      <c r="D79" s="106">
        <f t="shared" si="15"/>
        <v>6343276</v>
      </c>
      <c r="E79" s="109">
        <f>E63+E54+E48+E32+E47</f>
        <v>1743276</v>
      </c>
      <c r="F79" s="109">
        <f>F63+F54+F48+F32+F47</f>
        <v>50000</v>
      </c>
      <c r="G79" s="109">
        <f>G63+G54+G48+G32+G47</f>
        <v>4550000</v>
      </c>
      <c r="H79" s="106">
        <f>SUM(I79:K79)</f>
        <v>6343276</v>
      </c>
      <c r="I79" s="109">
        <f>I63+I54+I48+I32+I47</f>
        <v>1743276</v>
      </c>
      <c r="J79" s="109">
        <f>J63+J54+J48</f>
        <v>50000</v>
      </c>
      <c r="K79" s="110">
        <f>K63+K54+K48</f>
        <v>4550000</v>
      </c>
    </row>
    <row r="80" spans="2:11" ht="18" customHeight="1">
      <c r="B80" s="23" t="s">
        <v>20</v>
      </c>
      <c r="C80" s="27" t="s">
        <v>21</v>
      </c>
      <c r="D80" s="106">
        <f t="shared" si="15"/>
        <v>13107959</v>
      </c>
      <c r="E80" s="108">
        <f>E17+E22+E26+E33+E37+E43+E49+E55+E59+E64+E68</f>
        <v>2059302</v>
      </c>
      <c r="F80" s="108">
        <f>F17+F22+F26+F33+F37+F43+F49+F55+F59+F64+F68</f>
        <v>139797</v>
      </c>
      <c r="G80" s="108">
        <f>G17+G22+G26+G33+G37+G43+G49+G55+G59+G64+G68</f>
        <v>10908860</v>
      </c>
      <c r="H80" s="106">
        <f t="shared" si="16"/>
        <v>14156103</v>
      </c>
      <c r="I80" s="108">
        <f>I17+I22+I26+I33+I37+I43+I49+I55+I59+I64+I68</f>
        <v>2092984</v>
      </c>
      <c r="J80" s="108">
        <f>J17+J22+J26+J33+J37+J43+J49+J55+J59+J64+J68</f>
        <v>139797</v>
      </c>
      <c r="K80" s="110">
        <f>K17+K22+K26+K33+K37+K43+K49+K55+K59+K64+K68</f>
        <v>11923322</v>
      </c>
    </row>
    <row r="81" spans="2:11" ht="15.75" customHeight="1" thickBot="1">
      <c r="B81" s="25" t="s">
        <v>63</v>
      </c>
      <c r="C81" s="29" t="s">
        <v>48</v>
      </c>
      <c r="D81" s="111">
        <f t="shared" si="15"/>
        <v>380000</v>
      </c>
      <c r="E81" s="112">
        <f>E71</f>
        <v>0</v>
      </c>
      <c r="F81" s="112">
        <f>F71</f>
        <v>0</v>
      </c>
      <c r="G81" s="112">
        <f>G71</f>
        <v>380000</v>
      </c>
      <c r="H81" s="111">
        <f>SUM(I81:K81)</f>
        <v>380000</v>
      </c>
      <c r="I81" s="112">
        <f>I71</f>
        <v>0</v>
      </c>
      <c r="J81" s="113">
        <f>J71</f>
        <v>0</v>
      </c>
      <c r="K81" s="114">
        <f>K71</f>
        <v>380000</v>
      </c>
    </row>
    <row r="82" spans="4:11" ht="12.75" customHeight="1">
      <c r="D82" s="100"/>
      <c r="E82" s="100"/>
      <c r="F82" s="100"/>
      <c r="G82" s="100"/>
      <c r="H82" s="100"/>
      <c r="I82" s="100"/>
      <c r="J82" s="100"/>
      <c r="K82" s="100"/>
    </row>
    <row r="83" spans="4:11" ht="12.75" customHeight="1">
      <c r="D83" s="100"/>
      <c r="E83" s="100"/>
      <c r="F83" s="100"/>
      <c r="G83" s="100"/>
      <c r="H83" s="100"/>
      <c r="I83" s="100"/>
      <c r="J83" s="100"/>
      <c r="K83" s="100"/>
    </row>
    <row r="84" ht="12.75" customHeight="1"/>
    <row r="85" ht="12.75" customHeight="1">
      <c r="G85" s="12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</sheetData>
  <sheetProtection/>
  <mergeCells count="16">
    <mergeCell ref="D6:G6"/>
    <mergeCell ref="H6:K6"/>
    <mergeCell ref="E7:E11"/>
    <mergeCell ref="I7:I11"/>
    <mergeCell ref="G7:G11"/>
    <mergeCell ref="K7:K11"/>
    <mergeCell ref="I1:J1"/>
    <mergeCell ref="H7:H11"/>
    <mergeCell ref="F7:F11"/>
    <mergeCell ref="J7:J11"/>
    <mergeCell ref="D7:D11"/>
    <mergeCell ref="A2:H2"/>
    <mergeCell ref="A3:H3"/>
    <mergeCell ref="A6:A11"/>
    <mergeCell ref="B6:B11"/>
    <mergeCell ref="C6:C11"/>
  </mergeCells>
  <printOptions/>
  <pageMargins left="0.35433070866141736" right="0.07874015748031496" top="0.31496062992125984" bottom="0.1968503937007874" header="0.2755905511811024" footer="0.196850393700787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2022-09-19T11:27:11Z</cp:lastPrinted>
  <dcterms:created xsi:type="dcterms:W3CDTF">2007-11-26T08:46:19Z</dcterms:created>
  <dcterms:modified xsi:type="dcterms:W3CDTF">2022-09-20T08:44:20Z</dcterms:modified>
  <cp:category/>
  <cp:version/>
  <cp:contentType/>
  <cp:contentStatus/>
</cp:coreProperties>
</file>