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2"/>
  </bookViews>
  <sheets>
    <sheet name="Prilojenie 1" sheetId="1" r:id="rId1"/>
    <sheet name="Prilojenie 2" sheetId="2" r:id="rId2"/>
    <sheet name="Prilojenie 3" sheetId="3" r:id="rId3"/>
  </sheets>
  <definedNames>
    <definedName name="_xlnm.Print_Titles" localSheetId="2">'Prilojenie 3'!$15:$20</definedName>
  </definedNames>
  <calcPr fullCalcOnLoad="1"/>
</workbook>
</file>

<file path=xl/sharedStrings.xml><?xml version="1.0" encoding="utf-8"?>
<sst xmlns="http://schemas.openxmlformats.org/spreadsheetml/2006/main" count="279" uniqueCount="192">
  <si>
    <t>Показатели</t>
  </si>
  <si>
    <t>Параграф</t>
  </si>
  <si>
    <t>от</t>
  </si>
  <si>
    <t>Общо</t>
  </si>
  <si>
    <t>Държавни</t>
  </si>
  <si>
    <t>Общински</t>
  </si>
  <si>
    <t xml:space="preserve"> </t>
  </si>
  <si>
    <t>ЕБК</t>
  </si>
  <si>
    <t>дейности</t>
  </si>
  <si>
    <t>дейности,</t>
  </si>
  <si>
    <t>дофин.с</t>
  </si>
  <si>
    <t>общински</t>
  </si>
  <si>
    <t>приходи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</si>
  <si>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</si>
  <si>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</si>
  <si>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</si>
  <si>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</si>
  <si>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</si>
  <si>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</si>
  <si>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</si>
  <si>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</si>
  <si>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Разходи, в т.ч.:</t>
  </si>
  <si>
    <t>Издръжка</t>
  </si>
  <si>
    <t>10-00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</si>
  <si>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</si>
  <si>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</si>
  <si>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</si>
  <si>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</si>
  <si>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</si>
  <si>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</si>
  <si>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</si>
  <si>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</si>
  <si>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</si>
  <si>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</si>
  <si>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</si>
  <si>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</si>
  <si>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</si>
  <si>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</si>
  <si>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</si>
  <si>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</si>
  <si>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</si>
  <si>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</si>
  <si>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</si>
  <si>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 xml:space="preserve">  нетни приходи от прод.на усл.,стоки и продук. </t>
  </si>
  <si>
    <t>24-04</t>
  </si>
  <si>
    <t xml:space="preserve">  приходи от наеми на имущества</t>
  </si>
  <si>
    <t>24-05</t>
  </si>
  <si>
    <t xml:space="preserve">  приходи от наеми на земя</t>
  </si>
  <si>
    <t>24-06</t>
  </si>
  <si>
    <t xml:space="preserve">  приходи от лихви от депозити 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</si>
  <si>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</si>
  <si>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</si>
  <si>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</si>
  <si>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</si>
  <si>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</si>
  <si>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</si>
  <si>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</si>
  <si>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</si>
  <si>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</si>
  <si>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</si>
  <si>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</si>
  <si>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</si>
  <si>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</si>
  <si>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</si>
  <si>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</si>
  <si>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</si>
  <si>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</si>
  <si>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</si>
  <si>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</si>
  <si>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</si>
  <si>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</si>
  <si>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</si>
  <si>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</si>
  <si>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</si>
  <si>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</si>
  <si>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</si>
  <si>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 xml:space="preserve">  Събран и внесен ДДС (нето)</t>
  </si>
  <si>
    <t>37-01</t>
  </si>
  <si>
    <t xml:space="preserve">  Събрани и внесени др.дан.и такси (нето)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</si>
  <si>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</si>
  <si>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</si>
  <si>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</si>
  <si>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</si>
  <si>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</si>
  <si>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</si>
  <si>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</si>
  <si>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</si>
  <si>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</si>
  <si>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</si>
  <si>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</si>
  <si>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дофин. с</t>
  </si>
  <si>
    <t>ВСИЧКО РАЗХОДИ</t>
  </si>
  <si>
    <t>ЗДРАВЕОПАЗВАНЕ</t>
  </si>
  <si>
    <t>издръжка</t>
  </si>
  <si>
    <t>субсидия</t>
  </si>
  <si>
    <t>ОБРАЗОВАНИЕ</t>
  </si>
  <si>
    <t>стипендии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</si>
  <si>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</si>
  <si>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</si>
  <si>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</si>
  <si>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</si>
  <si>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</si>
  <si>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</si>
  <si>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</si>
  <si>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</si>
  <si>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</si>
  <si>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</si>
  <si>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</si>
  <si>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</si>
  <si>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24-09</t>
  </si>
  <si>
    <t>24-07</t>
  </si>
  <si>
    <t xml:space="preserve">  за добив на кариерни материали</t>
  </si>
  <si>
    <t>27-09</t>
  </si>
  <si>
    <t xml:space="preserve">  такса кучета</t>
  </si>
  <si>
    <t>27-17</t>
  </si>
  <si>
    <t xml:space="preserve">  Други данъци</t>
  </si>
  <si>
    <t>01-00</t>
  </si>
  <si>
    <t xml:space="preserve">Приложение №3 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</si>
  <si>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</si>
  <si>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</si>
  <si>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</si>
  <si>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</si>
  <si>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</si>
  <si>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</si>
  <si>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</si>
  <si>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</si>
  <si>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</si>
  <si>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</si>
  <si>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</si>
  <si>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</si>
  <si>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</si>
  <si>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</si>
  <si>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</si>
  <si>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</si>
  <si>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</si>
  <si>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</si>
  <si>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</si>
  <si>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</si>
  <si>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</si>
  <si>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</si>
  <si>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</si>
  <si>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Временен безлихвен заем м/у бюдж.сметки</t>
  </si>
  <si>
    <t>42-00</t>
  </si>
  <si>
    <t>27-01</t>
  </si>
  <si>
    <t>Помощи</t>
  </si>
  <si>
    <t>37-09</t>
  </si>
  <si>
    <t>46-00</t>
  </si>
  <si>
    <t>Дарения от чужбина</t>
  </si>
  <si>
    <t xml:space="preserve">Лихви </t>
  </si>
  <si>
    <t xml:space="preserve"> МД</t>
  </si>
  <si>
    <t>ПЛАН</t>
  </si>
  <si>
    <t xml:space="preserve">                           ПЛАН</t>
  </si>
  <si>
    <t>Приложение №1</t>
  </si>
  <si>
    <t>27-02</t>
  </si>
  <si>
    <t>Трансфер за зимно поддържане на пътища</t>
  </si>
  <si>
    <t>13-08</t>
  </si>
  <si>
    <t xml:space="preserve">  за ползване на детски ясли и др. по здравеоп.</t>
  </si>
  <si>
    <t xml:space="preserve">  туристически данък</t>
  </si>
  <si>
    <t>общ.приходи</t>
  </si>
  <si>
    <t>Трансфери  между бюджети</t>
  </si>
  <si>
    <t>помощи по реш. на Об.съвет</t>
  </si>
  <si>
    <t xml:space="preserve">ЛИХВИ ПО ЗАЕМИ И ДР. </t>
  </si>
  <si>
    <t>Остатък от предх.период</t>
  </si>
  <si>
    <t>капиталови разходи</t>
  </si>
  <si>
    <t>§51-§55</t>
  </si>
  <si>
    <t>Стипендии</t>
  </si>
  <si>
    <t xml:space="preserve">  приходи от дивиденти</t>
  </si>
  <si>
    <t xml:space="preserve">  приходи от лихви по текущи сметки</t>
  </si>
  <si>
    <t xml:space="preserve">  Събран и внесен данък по ЗКПО (нето)</t>
  </si>
  <si>
    <t>01 - 46</t>
  </si>
  <si>
    <t>61-64</t>
  </si>
  <si>
    <t>75</t>
  </si>
  <si>
    <t>Заеми от банки и други лица в страната - нето (+/-)</t>
  </si>
  <si>
    <t>83</t>
  </si>
  <si>
    <t>Временни безлихв. заеми м/у б-ти и см-ки за СЕС</t>
  </si>
  <si>
    <t>76</t>
  </si>
  <si>
    <t>Събрани средства за бюджети,см/ки и фонд.</t>
  </si>
  <si>
    <t>88-03</t>
  </si>
  <si>
    <t>Временни безл. заеми от МФ</t>
  </si>
  <si>
    <t>74</t>
  </si>
  <si>
    <t>95-01,02</t>
  </si>
  <si>
    <t>43-01</t>
  </si>
  <si>
    <t>Др. некласифицирани р-ди</t>
  </si>
  <si>
    <t>субсидии частна детска градина</t>
  </si>
  <si>
    <t>22-,29</t>
  </si>
  <si>
    <t xml:space="preserve">                           НА СОБСТВЕНИТЕ БЮДЖЕТНИ ПРИХОДИ 2022 г.</t>
  </si>
  <si>
    <t>НА БЮДЖЕТНИТЕ РАЗХОДИ 2022 ГОД.</t>
  </si>
  <si>
    <t xml:space="preserve">                                        План 2022 г.</t>
  </si>
  <si>
    <t>План 2022</t>
  </si>
  <si>
    <t>НА БЮДЖЕТА НА ОБЩИНА ПАЗАРДЖИК 2022 г.</t>
  </si>
  <si>
    <t xml:space="preserve">                                     План 2022 г.</t>
  </si>
  <si>
    <t xml:space="preserve">помощи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</si>
</sst>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.0\ ###\ ##0"/>
    <numFmt numFmtId="181" formatCode="###.###\ ##0"/>
    <numFmt numFmtId="182" formatCode="###.##\ ##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6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" fontId="4" fillId="0" borderId="10" xfId="0" applyNumberFormat="1" applyFont="1" applyBorder="1" applyAlignment="1" quotePrefix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172" fontId="8" fillId="0" borderId="14" xfId="0" applyNumberFormat="1" applyFont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/>
      <protection/>
    </xf>
    <xf numFmtId="172" fontId="9" fillId="0" borderId="15" xfId="0" applyNumberFormat="1" applyFont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/>
      <protection/>
    </xf>
    <xf numFmtId="172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9" fillId="0" borderId="10" xfId="0" applyNumberFormat="1" applyFont="1" applyBorder="1" applyAlignment="1" applyProtection="1">
      <alignment/>
      <protection locked="0"/>
    </xf>
    <xf numFmtId="172" fontId="9" fillId="33" borderId="10" xfId="0" applyNumberFormat="1" applyFont="1" applyFill="1" applyBorder="1" applyAlignment="1" applyProtection="1">
      <alignment/>
      <protection locked="0"/>
    </xf>
    <xf numFmtId="172" fontId="9" fillId="0" borderId="10" xfId="0" applyNumberFormat="1" applyFont="1" applyBorder="1" applyAlignment="1">
      <alignment/>
    </xf>
    <xf numFmtId="172" fontId="8" fillId="33" borderId="25" xfId="0" applyNumberFormat="1" applyFont="1" applyFill="1" applyBorder="1" applyAlignment="1" applyProtection="1">
      <alignment/>
      <protection/>
    </xf>
    <xf numFmtId="172" fontId="8" fillId="0" borderId="16" xfId="0" applyNumberFormat="1" applyFont="1" applyFill="1" applyBorder="1" applyAlignment="1" applyProtection="1">
      <alignment/>
      <protection/>
    </xf>
    <xf numFmtId="172" fontId="9" fillId="0" borderId="10" xfId="0" applyNumberFormat="1" applyFont="1" applyFill="1" applyBorder="1" applyAlignment="1" applyProtection="1">
      <alignment/>
      <protection locked="0"/>
    </xf>
    <xf numFmtId="0" fontId="9" fillId="0" borderId="26" xfId="0" applyFont="1" applyBorder="1" applyAlignment="1" applyProtection="1">
      <alignment horizontal="center"/>
      <protection/>
    </xf>
    <xf numFmtId="172" fontId="8" fillId="0" borderId="27" xfId="0" applyNumberFormat="1" applyFont="1" applyBorder="1" applyAlignment="1" applyProtection="1">
      <alignment/>
      <protection/>
    </xf>
    <xf numFmtId="172" fontId="9" fillId="0" borderId="28" xfId="0" applyNumberFormat="1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172" fontId="8" fillId="0" borderId="29" xfId="0" applyNumberFormat="1" applyFont="1" applyFill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172" fontId="8" fillId="33" borderId="30" xfId="0" applyNumberFormat="1" applyFont="1" applyFill="1" applyBorder="1" applyAlignment="1" applyProtection="1">
      <alignment/>
      <protection/>
    </xf>
    <xf numFmtId="172" fontId="8" fillId="0" borderId="31" xfId="0" applyNumberFormat="1" applyFont="1" applyFill="1" applyBorder="1" applyAlignment="1" applyProtection="1">
      <alignment/>
      <protection/>
    </xf>
    <xf numFmtId="172" fontId="10" fillId="0" borderId="3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/>
    </xf>
    <xf numFmtId="172" fontId="9" fillId="0" borderId="32" xfId="0" applyNumberFormat="1" applyFont="1" applyBorder="1" applyAlignment="1" applyProtection="1">
      <alignment/>
      <protection/>
    </xf>
    <xf numFmtId="49" fontId="9" fillId="0" borderId="32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>
      <alignment/>
    </xf>
    <xf numFmtId="49" fontId="5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center"/>
    </xf>
    <xf numFmtId="0" fontId="5" fillId="0" borderId="10" xfId="0" applyNumberFormat="1" applyFont="1" applyBorder="1" applyAlignment="1" quotePrefix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 quotePrefix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49" fontId="9" fillId="0" borderId="16" xfId="0" applyNumberFormat="1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172" fontId="10" fillId="0" borderId="16" xfId="0" applyNumberFormat="1" applyFont="1" applyFill="1" applyBorder="1" applyAlignment="1" applyProtection="1">
      <alignment/>
      <protection/>
    </xf>
    <xf numFmtId="172" fontId="8" fillId="0" borderId="34" xfId="0" applyNumberFormat="1" applyFont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/>
      <protection/>
    </xf>
    <xf numFmtId="172" fontId="9" fillId="0" borderId="35" xfId="0" applyNumberFormat="1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72" fontId="9" fillId="0" borderId="36" xfId="0" applyNumberFormat="1" applyFont="1" applyBorder="1" applyAlignment="1" applyProtection="1">
      <alignment/>
      <protection/>
    </xf>
    <xf numFmtId="49" fontId="9" fillId="0" borderId="29" xfId="0" applyNumberFormat="1" applyFont="1" applyBorder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17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14" fillId="0" borderId="3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172" fontId="4" fillId="0" borderId="10" xfId="0" applyNumberFormat="1" applyFont="1" applyBorder="1" applyAlignment="1" applyProtection="1">
      <alignment/>
      <protection/>
    </xf>
    <xf numFmtId="3" fontId="8" fillId="0" borderId="34" xfId="0" applyNumberFormat="1" applyFont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/>
      <protection/>
    </xf>
    <xf numFmtId="3" fontId="8" fillId="0" borderId="3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8" fillId="0" borderId="35" xfId="0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3" fontId="53" fillId="0" borderId="16" xfId="0" applyNumberFormat="1" applyFont="1" applyBorder="1" applyAlignment="1" applyProtection="1">
      <alignment/>
      <protection/>
    </xf>
    <xf numFmtId="3" fontId="53" fillId="0" borderId="16" xfId="0" applyNumberFormat="1" applyFont="1" applyFill="1" applyBorder="1" applyAlignment="1" applyProtection="1">
      <alignment/>
      <protection/>
    </xf>
    <xf numFmtId="3" fontId="9" fillId="0" borderId="31" xfId="0" applyNumberFormat="1" applyFont="1" applyFill="1" applyBorder="1" applyAlignment="1" applyProtection="1">
      <alignment/>
      <protection/>
    </xf>
    <xf numFmtId="3" fontId="8" fillId="0" borderId="36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/>
      <protection/>
    </xf>
    <xf numFmtId="3" fontId="12" fillId="0" borderId="29" xfId="0" applyNumberFormat="1" applyFont="1" applyBorder="1" applyAlignment="1" applyProtection="1">
      <alignment/>
      <protection/>
    </xf>
    <xf numFmtId="3" fontId="9" fillId="0" borderId="38" xfId="0" applyNumberFormat="1" applyFont="1" applyFill="1" applyBorder="1" applyAlignment="1" applyProtection="1">
      <alignment/>
      <protection/>
    </xf>
    <xf numFmtId="3" fontId="8" fillId="33" borderId="34" xfId="0" applyNumberFormat="1" applyFont="1" applyFill="1" applyBorder="1" applyAlignment="1" applyProtection="1">
      <alignment/>
      <protection/>
    </xf>
    <xf numFmtId="3" fontId="8" fillId="33" borderId="25" xfId="0" applyNumberFormat="1" applyFont="1" applyFill="1" applyBorder="1" applyAlignment="1" applyProtection="1">
      <alignment/>
      <protection/>
    </xf>
    <xf numFmtId="3" fontId="8" fillId="33" borderId="30" xfId="0" applyNumberFormat="1" applyFont="1" applyFill="1" applyBorder="1" applyAlignment="1" applyProtection="1">
      <alignment/>
      <protection/>
    </xf>
    <xf numFmtId="3" fontId="8" fillId="33" borderId="35" xfId="0" applyNumberFormat="1" applyFont="1" applyFill="1" applyBorder="1" applyAlignment="1" applyProtection="1">
      <alignment/>
      <protection/>
    </xf>
    <xf numFmtId="3" fontId="8" fillId="33" borderId="16" xfId="0" applyNumberFormat="1" applyFont="1" applyFill="1" applyBorder="1" applyAlignment="1" applyProtection="1">
      <alignment/>
      <protection/>
    </xf>
    <xf numFmtId="3" fontId="8" fillId="33" borderId="31" xfId="0" applyNumberFormat="1" applyFont="1" applyFill="1" applyBorder="1" applyAlignment="1" applyProtection="1">
      <alignment/>
      <protection/>
    </xf>
    <xf numFmtId="3" fontId="4" fillId="0" borderId="0" xfId="50" applyNumberFormat="1" applyFont="1" applyAlignment="1" applyProtection="1">
      <alignment/>
      <protection/>
    </xf>
    <xf numFmtId="3" fontId="8" fillId="33" borderId="28" xfId="0" applyNumberFormat="1" applyFont="1" applyFill="1" applyBorder="1" applyAlignment="1" applyProtection="1">
      <alignment/>
      <protection/>
    </xf>
    <xf numFmtId="3" fontId="8" fillId="33" borderId="26" xfId="0" applyNumberFormat="1" applyFont="1" applyFill="1" applyBorder="1" applyAlignment="1" applyProtection="1">
      <alignment/>
      <protection/>
    </xf>
    <xf numFmtId="3" fontId="8" fillId="33" borderId="36" xfId="0" applyNumberFormat="1" applyFont="1" applyFill="1" applyBorder="1" applyAlignment="1" applyProtection="1">
      <alignment/>
      <protection/>
    </xf>
    <xf numFmtId="3" fontId="8" fillId="33" borderId="29" xfId="0" applyNumberFormat="1" applyFont="1" applyFill="1" applyBorder="1" applyAlignment="1" applyProtection="1">
      <alignment/>
      <protection/>
    </xf>
    <xf numFmtId="3" fontId="8" fillId="33" borderId="38" xfId="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7" fillId="0" borderId="10" xfId="0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5" fillId="0" borderId="39" xfId="0" applyFont="1" applyBorder="1" applyAlignment="1">
      <alignment horizontal="center"/>
    </xf>
    <xf numFmtId="172" fontId="8" fillId="0" borderId="39" xfId="0" applyNumberFormat="1" applyFont="1" applyBorder="1" applyAlignment="1">
      <alignment/>
    </xf>
    <xf numFmtId="172" fontId="8" fillId="0" borderId="39" xfId="0" applyNumberFormat="1" applyFont="1" applyBorder="1" applyAlignment="1" applyProtection="1">
      <alignment/>
      <protection locked="0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72" fontId="8" fillId="0" borderId="16" xfId="0" applyNumberFormat="1" applyFont="1" applyBorder="1" applyAlignment="1">
      <alignment/>
    </xf>
    <xf numFmtId="172" fontId="8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66.8515625" style="4" customWidth="1"/>
    <col min="2" max="2" width="17.57421875" style="4" customWidth="1"/>
    <col min="3" max="3" width="22.421875" style="4" customWidth="1"/>
    <col min="4" max="4" width="19.57421875" style="4" customWidth="1"/>
    <col min="5" max="5" width="18.7109375" style="4" customWidth="1"/>
    <col min="6" max="6" width="20.00390625" style="4" customWidth="1"/>
    <col min="7" max="7" width="15.00390625" style="4" customWidth="1"/>
    <col min="8" max="8" width="11.421875" style="4" bestFit="1" customWidth="1"/>
    <col min="9" max="16384" width="9.140625" style="4" customWidth="1"/>
  </cols>
  <sheetData>
    <row r="1" ht="15.75">
      <c r="D1" s="18" t="s">
        <v>152</v>
      </c>
    </row>
    <row r="2" spans="1:6" ht="18" customHeight="1">
      <c r="A2" s="164" t="s">
        <v>150</v>
      </c>
      <c r="B2" s="164"/>
      <c r="C2" s="164"/>
      <c r="D2" s="164"/>
      <c r="E2" s="164"/>
      <c r="F2" s="164"/>
    </row>
    <row r="3" spans="1:6" ht="15.75" customHeight="1">
      <c r="A3" s="164" t="s">
        <v>189</v>
      </c>
      <c r="B3" s="164"/>
      <c r="C3" s="164"/>
      <c r="D3" s="164"/>
      <c r="E3" s="164"/>
      <c r="F3" s="164"/>
    </row>
    <row r="4" spans="1:2" ht="12.75" customHeight="1">
      <c r="A4" s="10"/>
      <c r="B4" s="10"/>
    </row>
    <row r="5" ht="12.75" customHeight="1" thickBot="1"/>
    <row r="6" spans="1:6" ht="16.5" customHeight="1" thickBot="1">
      <c r="A6" s="23" t="s">
        <v>0</v>
      </c>
      <c r="B6" s="24" t="s">
        <v>1</v>
      </c>
      <c r="C6" s="25" t="s">
        <v>190</v>
      </c>
      <c r="D6" s="26"/>
      <c r="E6" s="26"/>
      <c r="F6" s="27"/>
    </row>
    <row r="7" spans="1:6" ht="19.5" customHeight="1">
      <c r="A7" s="28"/>
      <c r="B7" s="28" t="s">
        <v>2</v>
      </c>
      <c r="C7" s="29" t="s">
        <v>3</v>
      </c>
      <c r="D7" s="30" t="s">
        <v>4</v>
      </c>
      <c r="E7" s="30" t="s">
        <v>4</v>
      </c>
      <c r="F7" s="31" t="s">
        <v>5</v>
      </c>
    </row>
    <row r="8" spans="1:7" ht="18" customHeight="1">
      <c r="A8" s="28" t="s">
        <v>6</v>
      </c>
      <c r="B8" s="28" t="s">
        <v>7</v>
      </c>
      <c r="C8" s="29"/>
      <c r="D8" s="30" t="s">
        <v>8</v>
      </c>
      <c r="E8" s="30" t="s">
        <v>9</v>
      </c>
      <c r="F8" s="31" t="s">
        <v>8</v>
      </c>
      <c r="G8" s="14"/>
    </row>
    <row r="9" spans="1:6" ht="18" customHeight="1">
      <c r="A9" s="28"/>
      <c r="B9" s="28"/>
      <c r="C9" s="29"/>
      <c r="D9" s="30"/>
      <c r="E9" s="30" t="s">
        <v>10</v>
      </c>
      <c r="F9" s="31"/>
    </row>
    <row r="10" spans="1:6" ht="18" customHeight="1" thickBot="1">
      <c r="A10" s="28"/>
      <c r="B10" s="28"/>
      <c r="C10" s="29"/>
      <c r="D10" s="30"/>
      <c r="E10" s="30" t="s">
        <v>158</v>
      </c>
      <c r="F10" s="31"/>
    </row>
    <row r="11" spans="1:7" ht="21.75" customHeight="1">
      <c r="A11" s="19" t="s">
        <v>13</v>
      </c>
      <c r="B11" s="62" t="s">
        <v>14</v>
      </c>
      <c r="C11" s="116">
        <f>SUM(C12:C24)</f>
        <v>122207137</v>
      </c>
      <c r="D11" s="117">
        <f>SUM(D12:D24)</f>
        <v>78675770</v>
      </c>
      <c r="E11" s="117">
        <f>SUM(E12:E24)</f>
        <v>793000</v>
      </c>
      <c r="F11" s="118">
        <f>SUM(F12:F24)</f>
        <v>42738367</v>
      </c>
      <c r="G11" s="119"/>
    </row>
    <row r="12" spans="1:7" ht="18">
      <c r="A12" s="20" t="s">
        <v>15</v>
      </c>
      <c r="B12" s="63" t="s">
        <v>169</v>
      </c>
      <c r="C12" s="120">
        <f>SUM(D12:F12)</f>
        <v>41804000</v>
      </c>
      <c r="D12" s="121"/>
      <c r="E12" s="121">
        <v>793000</v>
      </c>
      <c r="F12" s="121">
        <v>41011000</v>
      </c>
      <c r="G12" s="119"/>
    </row>
    <row r="13" spans="1:7" ht="18">
      <c r="A13" s="20" t="s">
        <v>123</v>
      </c>
      <c r="B13" s="63" t="s">
        <v>16</v>
      </c>
      <c r="C13" s="120">
        <f aca="true" t="shared" si="0" ref="C13:C21">SUM(D13:F13)</f>
        <v>71636343</v>
      </c>
      <c r="D13" s="121">
        <v>71636343</v>
      </c>
      <c r="E13" s="122"/>
      <c r="F13" s="123"/>
      <c r="G13" s="119"/>
    </row>
    <row r="14" spans="1:7" ht="18">
      <c r="A14" s="20" t="s">
        <v>17</v>
      </c>
      <c r="B14" s="63" t="s">
        <v>18</v>
      </c>
      <c r="C14" s="120">
        <f t="shared" si="0"/>
        <v>7707300</v>
      </c>
      <c r="D14" s="124"/>
      <c r="E14" s="122"/>
      <c r="F14" s="123">
        <v>7707300</v>
      </c>
      <c r="G14" s="119"/>
    </row>
    <row r="15" spans="1:7" ht="18">
      <c r="A15" s="20" t="s">
        <v>154</v>
      </c>
      <c r="B15" s="63" t="s">
        <v>18</v>
      </c>
      <c r="C15" s="120">
        <f t="shared" si="0"/>
        <v>259400</v>
      </c>
      <c r="D15" s="124"/>
      <c r="E15" s="122"/>
      <c r="F15" s="123">
        <v>259400</v>
      </c>
      <c r="G15" s="119"/>
    </row>
    <row r="16" spans="1:7" ht="18">
      <c r="A16" s="20" t="s">
        <v>19</v>
      </c>
      <c r="B16" s="63" t="s">
        <v>20</v>
      </c>
      <c r="C16" s="120">
        <f t="shared" si="0"/>
        <v>2516400</v>
      </c>
      <c r="D16" s="121">
        <v>100000</v>
      </c>
      <c r="E16" s="125"/>
      <c r="F16" s="123">
        <v>2416400</v>
      </c>
      <c r="G16" s="119"/>
    </row>
    <row r="17" spans="1:7" ht="18">
      <c r="A17" s="20" t="s">
        <v>159</v>
      </c>
      <c r="B17" s="63" t="s">
        <v>170</v>
      </c>
      <c r="C17" s="120">
        <f t="shared" si="0"/>
        <v>-60000</v>
      </c>
      <c r="D17" s="126"/>
      <c r="E17" s="125"/>
      <c r="F17" s="127">
        <v>-60000</v>
      </c>
      <c r="G17" s="119"/>
    </row>
    <row r="18" spans="1:7" ht="18">
      <c r="A18" s="20" t="s">
        <v>141</v>
      </c>
      <c r="B18" s="63" t="s">
        <v>171</v>
      </c>
      <c r="C18" s="120">
        <f t="shared" si="0"/>
        <v>0</v>
      </c>
      <c r="D18" s="121">
        <v>5666889</v>
      </c>
      <c r="E18" s="123"/>
      <c r="F18" s="127">
        <v>-5666889</v>
      </c>
      <c r="G18" s="119"/>
    </row>
    <row r="19" spans="1:7" ht="18">
      <c r="A19" s="115" t="s">
        <v>174</v>
      </c>
      <c r="B19" s="63" t="s">
        <v>175</v>
      </c>
      <c r="C19" s="120">
        <f>SUM(D19:F19)</f>
        <v>3339030</v>
      </c>
      <c r="D19" s="121">
        <v>78248</v>
      </c>
      <c r="E19" s="123"/>
      <c r="F19" s="127">
        <v>3260782</v>
      </c>
      <c r="G19" s="119"/>
    </row>
    <row r="20" spans="1:7" ht="18">
      <c r="A20" s="20" t="s">
        <v>178</v>
      </c>
      <c r="B20" s="63" t="s">
        <v>179</v>
      </c>
      <c r="C20" s="120">
        <f>SUM(D20:F20)</f>
        <v>-2000000</v>
      </c>
      <c r="D20" s="126"/>
      <c r="E20" s="125"/>
      <c r="F20" s="127">
        <v>-2000000</v>
      </c>
      <c r="G20" s="119"/>
    </row>
    <row r="21" spans="1:7" ht="18">
      <c r="A21" s="20" t="s">
        <v>172</v>
      </c>
      <c r="B21" s="63" t="s">
        <v>173</v>
      </c>
      <c r="C21" s="120">
        <f t="shared" si="0"/>
        <v>-3415927</v>
      </c>
      <c r="D21" s="126"/>
      <c r="E21" s="125"/>
      <c r="F21" s="127">
        <v>-3415927</v>
      </c>
      <c r="G21" s="119"/>
    </row>
    <row r="22" spans="1:7" ht="18">
      <c r="A22" s="115" t="s">
        <v>176</v>
      </c>
      <c r="B22" s="63" t="s">
        <v>177</v>
      </c>
      <c r="C22" s="120">
        <f>SUM(D22:F22)</f>
        <v>-455943</v>
      </c>
      <c r="D22" s="22">
        <v>-455943</v>
      </c>
      <c r="E22" s="48"/>
      <c r="F22" s="127"/>
      <c r="G22" s="119"/>
    </row>
    <row r="23" spans="1:7" ht="18">
      <c r="A23" s="20" t="s">
        <v>128</v>
      </c>
      <c r="B23" s="63" t="s">
        <v>126</v>
      </c>
      <c r="C23" s="120">
        <f>SUM(D23:F23)</f>
        <v>-1297026</v>
      </c>
      <c r="D23" s="126"/>
      <c r="E23" s="125"/>
      <c r="F23" s="127">
        <v>-1297026</v>
      </c>
      <c r="G23" s="119"/>
    </row>
    <row r="24" spans="1:7" ht="22.5" customHeight="1" thickBot="1">
      <c r="A24" s="21" t="s">
        <v>162</v>
      </c>
      <c r="B24" s="74" t="s">
        <v>180</v>
      </c>
      <c r="C24" s="128">
        <f>SUM(D24:F24)</f>
        <v>2173560</v>
      </c>
      <c r="D24" s="129">
        <v>1650233</v>
      </c>
      <c r="E24" s="130"/>
      <c r="F24" s="131">
        <v>523327</v>
      </c>
      <c r="G24" s="119"/>
    </row>
    <row r="25" spans="1:7" ht="18">
      <c r="A25" s="58" t="s">
        <v>21</v>
      </c>
      <c r="B25" s="62" t="s">
        <v>14</v>
      </c>
      <c r="C25" s="132">
        <f>'Prilojenie 3'!D81</f>
        <v>122207137</v>
      </c>
      <c r="D25" s="133">
        <f>'Prilojenie 3'!E81</f>
        <v>78675770</v>
      </c>
      <c r="E25" s="133">
        <f>'Prilojenie 3'!F81</f>
        <v>793000</v>
      </c>
      <c r="F25" s="134">
        <f>'Prilojenie 3'!G81</f>
        <v>42738367</v>
      </c>
      <c r="G25" s="138"/>
    </row>
    <row r="26" spans="1:7" ht="18">
      <c r="A26" s="59" t="s">
        <v>133</v>
      </c>
      <c r="B26" s="63" t="s">
        <v>131</v>
      </c>
      <c r="C26" s="135">
        <f>'Prilojenie 3'!D82</f>
        <v>63644840</v>
      </c>
      <c r="D26" s="136">
        <f>'Prilojenie 3'!E82</f>
        <v>57155840</v>
      </c>
      <c r="E26" s="136">
        <f>'Prilojenie 3'!F82</f>
        <v>523000</v>
      </c>
      <c r="F26" s="137">
        <f>'Prilojenie 3'!G82</f>
        <v>5966000</v>
      </c>
      <c r="G26" s="138"/>
    </row>
    <row r="27" spans="1:7" ht="18">
      <c r="A27" s="59" t="s">
        <v>22</v>
      </c>
      <c r="B27" s="63" t="s">
        <v>134</v>
      </c>
      <c r="C27" s="135">
        <f>'Prilojenie 3'!D83</f>
        <v>44604891</v>
      </c>
      <c r="D27" s="136">
        <f>'Prilojenie 3'!E83</f>
        <v>17959576</v>
      </c>
      <c r="E27" s="136">
        <f>'Prilojenie 3'!F83</f>
        <v>220000</v>
      </c>
      <c r="F27" s="137">
        <f>'Prilojenie 3'!G83</f>
        <v>26425315</v>
      </c>
      <c r="G27" s="138"/>
    </row>
    <row r="28" spans="1:7" ht="18">
      <c r="A28" s="20" t="s">
        <v>165</v>
      </c>
      <c r="B28" s="57" t="s">
        <v>81</v>
      </c>
      <c r="C28" s="139">
        <f>'Prilojenie 3'!D84</f>
        <v>312469</v>
      </c>
      <c r="D28" s="136">
        <f>'Prilojenie 3'!E84</f>
        <v>306469</v>
      </c>
      <c r="E28" s="140">
        <f>'Prilojenie 3'!F84</f>
        <v>0</v>
      </c>
      <c r="F28" s="135">
        <f>'Prilojenie 3'!G84</f>
        <v>6000</v>
      </c>
      <c r="G28" s="138"/>
    </row>
    <row r="29" spans="1:7" ht="18">
      <c r="A29" s="59" t="s">
        <v>144</v>
      </c>
      <c r="B29" s="64" t="s">
        <v>142</v>
      </c>
      <c r="C29" s="135">
        <f>'Prilojenie 3'!D85</f>
        <v>117509</v>
      </c>
      <c r="D29" s="136">
        <f>'Prilojenie 3'!E85</f>
        <v>81509</v>
      </c>
      <c r="E29" s="136">
        <f>'Prilojenie 3'!F85</f>
        <v>0</v>
      </c>
      <c r="F29" s="137">
        <f>'Prilojenie 3'!G85</f>
        <v>36000</v>
      </c>
      <c r="G29" s="138"/>
    </row>
    <row r="30" spans="1:7" ht="18">
      <c r="A30" s="60" t="s">
        <v>24</v>
      </c>
      <c r="B30" s="63" t="s">
        <v>132</v>
      </c>
      <c r="C30" s="135">
        <f>'Prilojenie 3'!D86</f>
        <v>5930809</v>
      </c>
      <c r="D30" s="136">
        <f>'Prilojenie 3'!E86</f>
        <v>1330809</v>
      </c>
      <c r="E30" s="136">
        <f>'Prilojenie 3'!F86</f>
        <v>50000</v>
      </c>
      <c r="F30" s="137">
        <f>'Prilojenie 3'!G86</f>
        <v>4550000</v>
      </c>
      <c r="G30" s="138"/>
    </row>
    <row r="31" spans="1:7" ht="18">
      <c r="A31" s="59" t="s">
        <v>25</v>
      </c>
      <c r="B31" s="63" t="s">
        <v>26</v>
      </c>
      <c r="C31" s="135">
        <f>'Prilojenie 3'!D87</f>
        <v>7206619</v>
      </c>
      <c r="D31" s="136">
        <f>'Prilojenie 3'!E87</f>
        <v>1841567</v>
      </c>
      <c r="E31" s="136">
        <f>'Prilojenie 3'!F87</f>
        <v>0</v>
      </c>
      <c r="F31" s="137">
        <f>'Prilojenie 3'!G87</f>
        <v>5365052</v>
      </c>
      <c r="G31" s="138"/>
    </row>
    <row r="32" spans="1:6" ht="18.75" thickBot="1">
      <c r="A32" s="73" t="s">
        <v>148</v>
      </c>
      <c r="B32" s="74" t="s">
        <v>127</v>
      </c>
      <c r="C32" s="141">
        <f>'Prilojenie 3'!D88</f>
        <v>390000</v>
      </c>
      <c r="D32" s="142">
        <f>'Prilojenie 3'!E88</f>
        <v>0</v>
      </c>
      <c r="E32" s="142">
        <f>'Prilojenie 3'!F88</f>
        <v>0</v>
      </c>
      <c r="F32" s="143">
        <f>'Prilojenie 3'!G88</f>
        <v>390000</v>
      </c>
    </row>
    <row r="33" spans="4:6" ht="15">
      <c r="D33" s="14"/>
      <c r="F33" s="14"/>
    </row>
    <row r="35" ht="15">
      <c r="D35" s="14"/>
    </row>
  </sheetData>
  <sheetProtection/>
  <mergeCells count="2">
    <mergeCell ref="A2:F2"/>
    <mergeCell ref="A3:F3"/>
  </mergeCells>
  <printOptions/>
  <pageMargins left="0.7086614173228347" right="0.35433070866141736" top="0.35433070866141736" bottom="0.31496062992125984" header="0.1968503937007874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25">
      <selection activeCell="C44" sqref="C44"/>
    </sheetView>
  </sheetViews>
  <sheetFormatPr defaultColWidth="9.140625" defaultRowHeight="12.75"/>
  <cols>
    <col min="1" max="1" width="59.7109375" style="1" customWidth="1"/>
    <col min="2" max="2" width="14.28125" style="1" customWidth="1"/>
    <col min="3" max="3" width="15.57421875" style="102" customWidth="1"/>
    <col min="4" max="4" width="9.140625" style="1" customWidth="1"/>
    <col min="5" max="5" width="11.140625" style="1" customWidth="1"/>
    <col min="6" max="16384" width="9.140625" style="1" customWidth="1"/>
  </cols>
  <sheetData>
    <row r="1" ht="15.75">
      <c r="B1" s="2" t="s">
        <v>125</v>
      </c>
    </row>
    <row r="2" ht="15.75">
      <c r="B2" s="2"/>
    </row>
    <row r="5" spans="1:3" ht="14.25" customHeight="1">
      <c r="A5" s="13" t="s">
        <v>151</v>
      </c>
      <c r="B5" s="13"/>
      <c r="C5" s="103"/>
    </row>
    <row r="6" spans="1:3" ht="14.25" customHeight="1">
      <c r="A6" s="13" t="s">
        <v>185</v>
      </c>
      <c r="B6" s="13"/>
      <c r="C6" s="103"/>
    </row>
    <row r="7" spans="1:2" ht="12.75" customHeight="1" thickBot="1">
      <c r="A7" s="5"/>
      <c r="B7" s="5"/>
    </row>
    <row r="8" spans="1:3" ht="16.5" customHeight="1">
      <c r="A8" s="15" t="s">
        <v>27</v>
      </c>
      <c r="B8" s="15" t="s">
        <v>1</v>
      </c>
      <c r="C8" s="104" t="s">
        <v>188</v>
      </c>
    </row>
    <row r="9" spans="1:3" ht="14.25" customHeight="1">
      <c r="A9" s="16"/>
      <c r="B9" s="16" t="s">
        <v>2</v>
      </c>
      <c r="C9" s="105" t="s">
        <v>149</v>
      </c>
    </row>
    <row r="10" spans="1:3" ht="16.5" customHeight="1" thickBot="1">
      <c r="A10" s="17"/>
      <c r="B10" s="17" t="s">
        <v>7</v>
      </c>
      <c r="C10" s="106"/>
    </row>
    <row r="11" spans="1:3" ht="15.75">
      <c r="A11" s="75" t="s">
        <v>28</v>
      </c>
      <c r="B11" s="81"/>
      <c r="C11" s="107">
        <f>C12+C14+C20</f>
        <v>17227000</v>
      </c>
    </row>
    <row r="12" spans="1:3" ht="15.75">
      <c r="A12" s="76" t="s">
        <v>129</v>
      </c>
      <c r="B12" s="82" t="s">
        <v>116</v>
      </c>
      <c r="C12" s="91">
        <f>SUM(C13)</f>
        <v>180000</v>
      </c>
    </row>
    <row r="13" spans="1:3" ht="15">
      <c r="A13" s="77" t="s">
        <v>119</v>
      </c>
      <c r="B13" s="83" t="s">
        <v>124</v>
      </c>
      <c r="C13" s="108">
        <v>180000</v>
      </c>
    </row>
    <row r="14" spans="1:3" ht="15.75">
      <c r="A14" s="76" t="s">
        <v>29</v>
      </c>
      <c r="B14" s="84" t="s">
        <v>30</v>
      </c>
      <c r="C14" s="91">
        <f>SUM(C15:C19)</f>
        <v>17045000</v>
      </c>
    </row>
    <row r="15" spans="1:3" ht="15">
      <c r="A15" s="77" t="s">
        <v>31</v>
      </c>
      <c r="B15" s="83" t="s">
        <v>32</v>
      </c>
      <c r="C15" s="109">
        <v>3250000</v>
      </c>
    </row>
    <row r="16" spans="1:3" ht="15">
      <c r="A16" s="77" t="s">
        <v>33</v>
      </c>
      <c r="B16" s="83" t="s">
        <v>34</v>
      </c>
      <c r="C16" s="109"/>
    </row>
    <row r="17" spans="1:3" ht="15">
      <c r="A17" s="77" t="s">
        <v>35</v>
      </c>
      <c r="B17" s="83" t="s">
        <v>36</v>
      </c>
      <c r="C17" s="109">
        <v>9965000</v>
      </c>
    </row>
    <row r="18" spans="1:3" ht="15">
      <c r="A18" s="77" t="s">
        <v>37</v>
      </c>
      <c r="B18" s="83" t="s">
        <v>38</v>
      </c>
      <c r="C18" s="109">
        <v>3800000</v>
      </c>
    </row>
    <row r="19" spans="1:3" ht="15">
      <c r="A19" s="77" t="s">
        <v>157</v>
      </c>
      <c r="B19" s="85" t="s">
        <v>155</v>
      </c>
      <c r="C19" s="109">
        <v>30000</v>
      </c>
    </row>
    <row r="20" spans="1:3" ht="15.75">
      <c r="A20" s="77" t="s">
        <v>115</v>
      </c>
      <c r="B20" s="86" t="s">
        <v>39</v>
      </c>
      <c r="C20" s="110">
        <v>2000</v>
      </c>
    </row>
    <row r="21" spans="1:3" ht="15.75">
      <c r="A21" s="76" t="s">
        <v>40</v>
      </c>
      <c r="B21" s="83"/>
      <c r="C21" s="91">
        <f>C22+C29+C42+C43+C44+C48+C52+C53+C54</f>
        <v>24577000</v>
      </c>
    </row>
    <row r="22" spans="1:3" ht="15.75">
      <c r="A22" s="76" t="s">
        <v>41</v>
      </c>
      <c r="B22" s="84" t="s">
        <v>42</v>
      </c>
      <c r="C22" s="91">
        <f>SUM(C23:C28)</f>
        <v>1476000</v>
      </c>
    </row>
    <row r="23" spans="1:3" ht="15">
      <c r="A23" s="77" t="s">
        <v>43</v>
      </c>
      <c r="B23" s="83" t="s">
        <v>44</v>
      </c>
      <c r="C23" s="111">
        <v>500000</v>
      </c>
    </row>
    <row r="24" spans="1:3" ht="15">
      <c r="A24" s="77" t="s">
        <v>45</v>
      </c>
      <c r="B24" s="83" t="s">
        <v>46</v>
      </c>
      <c r="C24" s="111">
        <v>900000</v>
      </c>
    </row>
    <row r="25" spans="1:3" ht="15">
      <c r="A25" s="77" t="s">
        <v>47</v>
      </c>
      <c r="B25" s="83" t="s">
        <v>48</v>
      </c>
      <c r="C25" s="111">
        <v>75000</v>
      </c>
    </row>
    <row r="26" spans="1:3" ht="15">
      <c r="A26" s="77" t="s">
        <v>166</v>
      </c>
      <c r="B26" s="83" t="s">
        <v>110</v>
      </c>
      <c r="C26" s="111"/>
    </row>
    <row r="27" spans="1:3" ht="15">
      <c r="A27" s="77" t="s">
        <v>167</v>
      </c>
      <c r="B27" s="83" t="s">
        <v>50</v>
      </c>
      <c r="C27" s="111">
        <v>1000</v>
      </c>
    </row>
    <row r="28" spans="1:3" ht="15">
      <c r="A28" s="77" t="s">
        <v>49</v>
      </c>
      <c r="B28" s="83" t="s">
        <v>109</v>
      </c>
      <c r="C28" s="112"/>
    </row>
    <row r="29" spans="1:3" ht="15.75">
      <c r="A29" s="78" t="s">
        <v>51</v>
      </c>
      <c r="B29" s="87" t="s">
        <v>52</v>
      </c>
      <c r="C29" s="91">
        <f>SUM(C30:C41)</f>
        <v>18146000</v>
      </c>
    </row>
    <row r="30" spans="1:3" ht="15">
      <c r="A30" s="79" t="s">
        <v>53</v>
      </c>
      <c r="B30" s="85" t="s">
        <v>143</v>
      </c>
      <c r="C30" s="109">
        <v>100000</v>
      </c>
    </row>
    <row r="31" spans="1:3" ht="15">
      <c r="A31" s="79" t="s">
        <v>156</v>
      </c>
      <c r="B31" s="85" t="s">
        <v>153</v>
      </c>
      <c r="C31" s="109"/>
    </row>
    <row r="32" spans="1:3" ht="15">
      <c r="A32" s="79" t="s">
        <v>54</v>
      </c>
      <c r="B32" s="85" t="s">
        <v>55</v>
      </c>
      <c r="C32" s="109">
        <v>400000</v>
      </c>
    </row>
    <row r="33" spans="1:3" ht="15">
      <c r="A33" s="79" t="s">
        <v>56</v>
      </c>
      <c r="B33" s="88" t="s">
        <v>57</v>
      </c>
      <c r="C33" s="109">
        <v>1500000</v>
      </c>
    </row>
    <row r="34" spans="1:3" ht="15">
      <c r="A34" s="79" t="s">
        <v>58</v>
      </c>
      <c r="B34" s="88" t="s">
        <v>59</v>
      </c>
      <c r="C34" s="109">
        <v>15145000</v>
      </c>
    </row>
    <row r="35" spans="1:3" ht="15">
      <c r="A35" s="79" t="s">
        <v>60</v>
      </c>
      <c r="B35" s="88" t="s">
        <v>61</v>
      </c>
      <c r="C35" s="109">
        <v>20000</v>
      </c>
    </row>
    <row r="36" spans="1:3" ht="15">
      <c r="A36" s="79" t="s">
        <v>111</v>
      </c>
      <c r="B36" s="88" t="s">
        <v>112</v>
      </c>
      <c r="C36" s="109"/>
    </row>
    <row r="37" spans="1:3" ht="15">
      <c r="A37" s="79" t="s">
        <v>62</v>
      </c>
      <c r="B37" s="88" t="s">
        <v>63</v>
      </c>
      <c r="C37" s="109">
        <v>520000</v>
      </c>
    </row>
    <row r="38" spans="1:3" ht="15">
      <c r="A38" s="79" t="s">
        <v>64</v>
      </c>
      <c r="B38" s="88" t="s">
        <v>65</v>
      </c>
      <c r="C38" s="109">
        <v>370000</v>
      </c>
    </row>
    <row r="39" spans="1:3" ht="15">
      <c r="A39" s="79" t="s">
        <v>66</v>
      </c>
      <c r="B39" s="88" t="s">
        <v>67</v>
      </c>
      <c r="C39" s="109">
        <v>60000</v>
      </c>
    </row>
    <row r="40" spans="1:3" ht="15">
      <c r="A40" s="79" t="s">
        <v>113</v>
      </c>
      <c r="B40" s="88" t="s">
        <v>114</v>
      </c>
      <c r="C40" s="109">
        <v>1000</v>
      </c>
    </row>
    <row r="41" spans="1:3" ht="15">
      <c r="A41" s="79" t="s">
        <v>68</v>
      </c>
      <c r="B41" s="85" t="s">
        <v>69</v>
      </c>
      <c r="C41" s="109">
        <v>30000</v>
      </c>
    </row>
    <row r="42" spans="1:3" ht="15.75">
      <c r="A42" s="78" t="s">
        <v>70</v>
      </c>
      <c r="B42" s="87" t="s">
        <v>71</v>
      </c>
      <c r="C42" s="91">
        <v>1500000</v>
      </c>
    </row>
    <row r="43" spans="1:3" ht="15.75">
      <c r="A43" s="78" t="s">
        <v>72</v>
      </c>
      <c r="B43" s="89" t="s">
        <v>73</v>
      </c>
      <c r="C43" s="91">
        <v>850000</v>
      </c>
    </row>
    <row r="44" spans="1:3" ht="15.75">
      <c r="A44" s="78" t="s">
        <v>74</v>
      </c>
      <c r="B44" s="89" t="s">
        <v>75</v>
      </c>
      <c r="C44" s="91">
        <f>SUM(C45:C47)</f>
        <v>-1600000</v>
      </c>
    </row>
    <row r="45" spans="1:3" ht="15">
      <c r="A45" s="79" t="s">
        <v>76</v>
      </c>
      <c r="B45" s="85" t="s">
        <v>77</v>
      </c>
      <c r="C45" s="108">
        <v>-1491703</v>
      </c>
    </row>
    <row r="46" spans="1:3" ht="15">
      <c r="A46" s="79" t="s">
        <v>168</v>
      </c>
      <c r="B46" s="85" t="s">
        <v>79</v>
      </c>
      <c r="C46" s="108">
        <v>-108297</v>
      </c>
    </row>
    <row r="47" spans="1:3" ht="15">
      <c r="A47" s="79" t="s">
        <v>78</v>
      </c>
      <c r="B47" s="85" t="s">
        <v>145</v>
      </c>
      <c r="C47" s="108"/>
    </row>
    <row r="48" spans="1:3" ht="15.75">
      <c r="A48" s="78" t="s">
        <v>80</v>
      </c>
      <c r="B48" s="87" t="s">
        <v>81</v>
      </c>
      <c r="C48" s="91">
        <f>SUM(C49:C51)</f>
        <v>3705000</v>
      </c>
    </row>
    <row r="49" spans="1:3" ht="15">
      <c r="A49" s="79" t="s">
        <v>138</v>
      </c>
      <c r="B49" s="88" t="s">
        <v>120</v>
      </c>
      <c r="C49" s="109">
        <v>470000</v>
      </c>
    </row>
    <row r="50" spans="1:3" ht="15">
      <c r="A50" s="79" t="s">
        <v>139</v>
      </c>
      <c r="B50" s="88" t="s">
        <v>140</v>
      </c>
      <c r="C50" s="109">
        <v>5000</v>
      </c>
    </row>
    <row r="51" spans="1:3" ht="15">
      <c r="A51" s="79" t="s">
        <v>82</v>
      </c>
      <c r="B51" s="88" t="s">
        <v>121</v>
      </c>
      <c r="C51" s="109">
        <v>3230000</v>
      </c>
    </row>
    <row r="52" spans="1:3" ht="15.75">
      <c r="A52" s="78" t="s">
        <v>83</v>
      </c>
      <c r="B52" s="87" t="s">
        <v>84</v>
      </c>
      <c r="C52" s="110">
        <v>400000</v>
      </c>
    </row>
    <row r="53" spans="1:3" ht="15.75">
      <c r="A53" s="78" t="s">
        <v>85</v>
      </c>
      <c r="B53" s="89" t="s">
        <v>86</v>
      </c>
      <c r="C53" s="91">
        <v>100000</v>
      </c>
    </row>
    <row r="54" spans="1:3" ht="15.75">
      <c r="A54" s="78" t="s">
        <v>147</v>
      </c>
      <c r="B54" s="89" t="s">
        <v>146</v>
      </c>
      <c r="C54" s="91"/>
    </row>
    <row r="55" spans="1:3" ht="16.5" thickBot="1">
      <c r="A55" s="80" t="s">
        <v>87</v>
      </c>
      <c r="B55" s="90"/>
      <c r="C55" s="113">
        <f>C12+C14+C20+C22+C29+C42+C43+C44+C48+C52+C53+C54</f>
        <v>41804000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</sheetData>
  <sheetProtection/>
  <printOptions/>
  <pageMargins left="0.35433070866141736" right="0.07874015748031496" top="0.2755905511811024" bottom="0.31496062992125984" header="0.1968503937007874" footer="0.3543307086614173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60" zoomScaleNormal="60" zoomScalePageLayoutView="0" workbookViewId="0" topLeftCell="A1">
      <selection activeCell="D85" sqref="D85"/>
    </sheetView>
  </sheetViews>
  <sheetFormatPr defaultColWidth="12.28125" defaultRowHeight="12.75"/>
  <cols>
    <col min="1" max="1" width="7.7109375" style="1" customWidth="1"/>
    <col min="2" max="2" width="44.57421875" style="1" customWidth="1"/>
    <col min="3" max="3" width="16.140625" style="1" customWidth="1"/>
    <col min="4" max="4" width="17.28125" style="1" customWidth="1"/>
    <col min="5" max="5" width="16.28125" style="1" customWidth="1"/>
    <col min="6" max="6" width="16.7109375" style="1" customWidth="1"/>
    <col min="7" max="7" width="16.57421875" style="1" customWidth="1"/>
    <col min="8" max="8" width="15.421875" style="1" bestFit="1" customWidth="1"/>
    <col min="9" max="9" width="14.8515625" style="1" bestFit="1" customWidth="1"/>
    <col min="10" max="10" width="14.7109375" style="1" bestFit="1" customWidth="1"/>
    <col min="11" max="16384" width="12.28125" style="1" customWidth="1"/>
  </cols>
  <sheetData>
    <row r="1" spans="5:6" ht="18">
      <c r="E1" s="38" t="s">
        <v>117</v>
      </c>
      <c r="F1" s="11"/>
    </row>
    <row r="2" spans="5:6" ht="18">
      <c r="E2" s="38"/>
      <c r="F2" s="11"/>
    </row>
    <row r="3" spans="5:6" ht="18">
      <c r="E3" s="38"/>
      <c r="F3" s="11"/>
    </row>
    <row r="4" ht="15.75">
      <c r="G4" s="2"/>
    </row>
    <row r="5" ht="12.75" customHeight="1" hidden="1">
      <c r="F5" s="11"/>
    </row>
    <row r="6" ht="12.75" customHeight="1" hidden="1">
      <c r="F6" s="11"/>
    </row>
    <row r="7" spans="4:7" ht="12.75" customHeight="1">
      <c r="D7" s="3"/>
      <c r="E7" s="3"/>
      <c r="F7" s="12"/>
      <c r="G7" s="4"/>
    </row>
    <row r="8" spans="1:7" ht="18.75" customHeight="1">
      <c r="A8" s="44" t="s">
        <v>150</v>
      </c>
      <c r="B8" s="44"/>
      <c r="C8" s="44"/>
      <c r="D8" s="44"/>
      <c r="E8" s="44"/>
      <c r="F8" s="44"/>
      <c r="G8" s="44"/>
    </row>
    <row r="9" spans="1:7" ht="15.75" customHeight="1">
      <c r="A9" s="44" t="s">
        <v>186</v>
      </c>
      <c r="B9" s="44"/>
      <c r="C9" s="44"/>
      <c r="D9" s="44"/>
      <c r="E9" s="44"/>
      <c r="F9" s="44"/>
      <c r="G9" s="44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ht="12.75" customHeight="1" thickBot="1"/>
    <row r="15" spans="1:7" ht="24" customHeight="1" thickBot="1">
      <c r="A15" s="165" t="s">
        <v>88</v>
      </c>
      <c r="B15" s="167" t="s">
        <v>89</v>
      </c>
      <c r="C15" s="165" t="s">
        <v>1</v>
      </c>
      <c r="D15" s="45" t="s">
        <v>187</v>
      </c>
      <c r="E15" s="41"/>
      <c r="F15" s="41"/>
      <c r="G15" s="42"/>
    </row>
    <row r="16" spans="1:7" ht="22.5" customHeight="1">
      <c r="A16" s="166"/>
      <c r="B16" s="168"/>
      <c r="C16" s="166"/>
      <c r="D16" s="46" t="s">
        <v>3</v>
      </c>
      <c r="E16" s="40" t="s">
        <v>4</v>
      </c>
      <c r="F16" s="46" t="s">
        <v>4</v>
      </c>
      <c r="G16" s="40" t="s">
        <v>5</v>
      </c>
    </row>
    <row r="17" spans="1:7" ht="24" customHeight="1">
      <c r="A17" s="166"/>
      <c r="B17" s="168"/>
      <c r="C17" s="166"/>
      <c r="D17" s="47"/>
      <c r="E17" s="43" t="s">
        <v>8</v>
      </c>
      <c r="F17" s="47" t="s">
        <v>9</v>
      </c>
      <c r="G17" s="43" t="s">
        <v>8</v>
      </c>
    </row>
    <row r="18" spans="1:7" ht="24" customHeight="1">
      <c r="A18" s="166"/>
      <c r="B18" s="168"/>
      <c r="C18" s="166"/>
      <c r="D18" s="47"/>
      <c r="E18" s="43"/>
      <c r="F18" s="47" t="s">
        <v>90</v>
      </c>
      <c r="G18" s="43"/>
    </row>
    <row r="19" spans="1:7" ht="24" customHeight="1">
      <c r="A19" s="166"/>
      <c r="B19" s="168"/>
      <c r="C19" s="166"/>
      <c r="D19" s="47"/>
      <c r="E19" s="43"/>
      <c r="F19" s="47" t="s">
        <v>11</v>
      </c>
      <c r="G19" s="43"/>
    </row>
    <row r="20" spans="1:7" ht="24" customHeight="1" thickBot="1">
      <c r="A20" s="166"/>
      <c r="B20" s="168"/>
      <c r="C20" s="166"/>
      <c r="D20" s="47"/>
      <c r="E20" s="43"/>
      <c r="F20" s="47" t="s">
        <v>12</v>
      </c>
      <c r="G20" s="43"/>
    </row>
    <row r="21" spans="1:10" s="33" customFormat="1" ht="23.25" customHeight="1">
      <c r="A21" s="32"/>
      <c r="B21" s="69" t="s">
        <v>91</v>
      </c>
      <c r="C21" s="32"/>
      <c r="D21" s="49">
        <f>SUM(E21:G21)</f>
        <v>122207137</v>
      </c>
      <c r="E21" s="49">
        <f>E22+E27+E31+E34+E40+E44+E50+E55+E61+E65+E70+E73+E74</f>
        <v>78675770</v>
      </c>
      <c r="F21" s="49">
        <f>F22+F27+F31+F34+F40+F44+F50+F55+F61+F65+F70+F73+F74</f>
        <v>793000</v>
      </c>
      <c r="G21" s="49">
        <f>G22+G27+G31+G34+G40+G44+G50+G55+G61+G65+G70+G73+G74</f>
        <v>42738367</v>
      </c>
      <c r="J21" s="114"/>
    </row>
    <row r="22" spans="1:7" s="36" customFormat="1" ht="23.25" customHeight="1">
      <c r="A22" s="34">
        <v>1</v>
      </c>
      <c r="B22" s="70" t="s">
        <v>101</v>
      </c>
      <c r="C22" s="35"/>
      <c r="D22" s="50">
        <f>SUM(E22:G22)</f>
        <v>8109288</v>
      </c>
      <c r="E22" s="50">
        <f>SUM(E23:E26)</f>
        <v>4633288</v>
      </c>
      <c r="F22" s="50">
        <f>SUM(F23:F26)</f>
        <v>503000</v>
      </c>
      <c r="G22" s="50">
        <f>SUM(G23:G26)</f>
        <v>2973000</v>
      </c>
    </row>
    <row r="23" spans="1:7" s="36" customFormat="1" ht="23.25" customHeight="1">
      <c r="A23" s="37"/>
      <c r="B23" s="68" t="s">
        <v>130</v>
      </c>
      <c r="C23" s="7" t="s">
        <v>131</v>
      </c>
      <c r="D23" s="50">
        <f aca="true" t="shared" si="0" ref="D23:D72">SUM(E23:G23)</f>
        <v>5136112</v>
      </c>
      <c r="E23" s="51">
        <v>4633112</v>
      </c>
      <c r="F23" s="51">
        <v>503000</v>
      </c>
      <c r="G23" s="51"/>
    </row>
    <row r="24" spans="1:7" s="36" customFormat="1" ht="23.25" customHeight="1">
      <c r="A24" s="37"/>
      <c r="B24" s="68" t="s">
        <v>93</v>
      </c>
      <c r="C24" s="7" t="s">
        <v>134</v>
      </c>
      <c r="D24" s="50">
        <f t="shared" si="0"/>
        <v>1943176</v>
      </c>
      <c r="E24" s="51">
        <v>176</v>
      </c>
      <c r="F24" s="51"/>
      <c r="G24" s="52">
        <v>1943000</v>
      </c>
    </row>
    <row r="25" spans="1:7" s="36" customFormat="1" ht="23.25" customHeight="1">
      <c r="A25" s="37"/>
      <c r="B25" s="68" t="s">
        <v>160</v>
      </c>
      <c r="C25" s="7">
        <v>42</v>
      </c>
      <c r="D25" s="50">
        <f t="shared" si="0"/>
        <v>30000</v>
      </c>
      <c r="E25" s="51"/>
      <c r="F25" s="51"/>
      <c r="G25" s="52">
        <v>30000</v>
      </c>
    </row>
    <row r="26" spans="1:7" s="36" customFormat="1" ht="23.25" customHeight="1">
      <c r="A26" s="37"/>
      <c r="B26" s="68" t="s">
        <v>163</v>
      </c>
      <c r="C26" s="7" t="s">
        <v>164</v>
      </c>
      <c r="D26" s="50">
        <f t="shared" si="0"/>
        <v>1000000</v>
      </c>
      <c r="E26" s="51"/>
      <c r="F26" s="51"/>
      <c r="G26" s="52">
        <v>1000000</v>
      </c>
    </row>
    <row r="27" spans="1:7" s="38" customFormat="1" ht="23.25" customHeight="1">
      <c r="A27" s="34">
        <v>2</v>
      </c>
      <c r="B27" s="70" t="s">
        <v>102</v>
      </c>
      <c r="C27" s="8"/>
      <c r="D27" s="50">
        <f>SUM(E27:G27)</f>
        <v>611000</v>
      </c>
      <c r="E27" s="50">
        <f>SUM(E28:E29)</f>
        <v>0</v>
      </c>
      <c r="F27" s="50">
        <f>SUM(F28:F29)</f>
        <v>0</v>
      </c>
      <c r="G27" s="50">
        <f>SUM(G28:G30)</f>
        <v>611000</v>
      </c>
    </row>
    <row r="28" spans="1:7" s="36" customFormat="1" ht="23.25" customHeight="1">
      <c r="A28" s="37"/>
      <c r="B28" s="68" t="s">
        <v>130</v>
      </c>
      <c r="C28" s="7" t="s">
        <v>135</v>
      </c>
      <c r="D28" s="50">
        <f t="shared" si="0"/>
        <v>556000</v>
      </c>
      <c r="E28" s="53"/>
      <c r="F28" s="53"/>
      <c r="G28" s="51">
        <v>556000</v>
      </c>
    </row>
    <row r="29" spans="1:7" s="36" customFormat="1" ht="23.25" customHeight="1">
      <c r="A29" s="37"/>
      <c r="B29" s="68" t="s">
        <v>93</v>
      </c>
      <c r="C29" s="7">
        <v>10</v>
      </c>
      <c r="D29" s="50">
        <f t="shared" si="0"/>
        <v>50000</v>
      </c>
      <c r="E29" s="53"/>
      <c r="F29" s="53"/>
      <c r="G29" s="51">
        <v>50000</v>
      </c>
    </row>
    <row r="30" spans="1:7" s="36" customFormat="1" ht="23.25" customHeight="1">
      <c r="A30" s="37"/>
      <c r="B30" s="68" t="s">
        <v>191</v>
      </c>
      <c r="C30" s="7">
        <v>42</v>
      </c>
      <c r="D30" s="50">
        <f t="shared" si="0"/>
        <v>5000</v>
      </c>
      <c r="E30" s="53"/>
      <c r="F30" s="53"/>
      <c r="G30" s="51">
        <v>5000</v>
      </c>
    </row>
    <row r="31" spans="1:7" s="36" customFormat="1" ht="23.25" customHeight="1">
      <c r="A31" s="39">
        <v>3</v>
      </c>
      <c r="B31" s="71" t="s">
        <v>103</v>
      </c>
      <c r="C31" s="6"/>
      <c r="D31" s="50">
        <f t="shared" si="0"/>
        <v>566839</v>
      </c>
      <c r="E31" s="50">
        <f>SUM(E32:E33)</f>
        <v>566839</v>
      </c>
      <c r="F31" s="50">
        <f>SUM(F32:F33)</f>
        <v>0</v>
      </c>
      <c r="G31" s="50">
        <f>SUM(G32:G33)</f>
        <v>0</v>
      </c>
    </row>
    <row r="32" spans="1:7" s="36" customFormat="1" ht="23.25" customHeight="1">
      <c r="A32" s="37"/>
      <c r="B32" s="68" t="s">
        <v>130</v>
      </c>
      <c r="C32" s="7" t="s">
        <v>131</v>
      </c>
      <c r="D32" s="50">
        <f t="shared" si="0"/>
        <v>264000</v>
      </c>
      <c r="E32" s="51">
        <v>264000</v>
      </c>
      <c r="F32" s="51"/>
      <c r="G32" s="51"/>
    </row>
    <row r="33" spans="1:7" s="36" customFormat="1" ht="23.25" customHeight="1">
      <c r="A33" s="37"/>
      <c r="B33" s="68" t="s">
        <v>93</v>
      </c>
      <c r="C33" s="7" t="s">
        <v>23</v>
      </c>
      <c r="D33" s="50">
        <f t="shared" si="0"/>
        <v>302839</v>
      </c>
      <c r="E33" s="51">
        <v>302839</v>
      </c>
      <c r="F33" s="51"/>
      <c r="G33" s="51"/>
    </row>
    <row r="34" spans="1:7" s="36" customFormat="1" ht="23.25" customHeight="1">
      <c r="A34" s="34">
        <v>4</v>
      </c>
      <c r="B34" s="70" t="s">
        <v>95</v>
      </c>
      <c r="C34" s="6"/>
      <c r="D34" s="50">
        <f>SUM(E34:G34)</f>
        <v>57299564</v>
      </c>
      <c r="E34" s="50">
        <f>SUM(E35:E39)</f>
        <v>56369564</v>
      </c>
      <c r="F34" s="50">
        <f>SUM(F35:F39)</f>
        <v>150000</v>
      </c>
      <c r="G34" s="50">
        <f>SUM(G35:G39)</f>
        <v>780000</v>
      </c>
    </row>
    <row r="35" spans="1:8" s="36" customFormat="1" ht="23.25" customHeight="1">
      <c r="A35" s="37"/>
      <c r="B35" s="68" t="s">
        <v>130</v>
      </c>
      <c r="C35" s="7" t="s">
        <v>131</v>
      </c>
      <c r="D35" s="50">
        <f t="shared" si="0"/>
        <v>45740430</v>
      </c>
      <c r="E35" s="51">
        <v>45540430</v>
      </c>
      <c r="F35" s="51"/>
      <c r="G35" s="51">
        <v>200000</v>
      </c>
      <c r="H35" s="92"/>
    </row>
    <row r="36" spans="1:7" s="36" customFormat="1" ht="23.25" customHeight="1">
      <c r="A36" s="37"/>
      <c r="B36" s="68" t="s">
        <v>93</v>
      </c>
      <c r="C36" s="7" t="s">
        <v>23</v>
      </c>
      <c r="D36" s="50">
        <f t="shared" si="0"/>
        <v>9330000</v>
      </c>
      <c r="E36" s="51">
        <v>8600000</v>
      </c>
      <c r="F36" s="51">
        <v>150000</v>
      </c>
      <c r="G36" s="51">
        <v>580000</v>
      </c>
    </row>
    <row r="37" spans="1:8" s="36" customFormat="1" ht="23.25" customHeight="1">
      <c r="A37" s="34"/>
      <c r="B37" s="68" t="s">
        <v>96</v>
      </c>
      <c r="C37" s="7">
        <v>40</v>
      </c>
      <c r="D37" s="50">
        <f t="shared" si="0"/>
        <v>306469</v>
      </c>
      <c r="E37" s="51">
        <v>306469</v>
      </c>
      <c r="F37" s="51"/>
      <c r="G37" s="51"/>
      <c r="H37" s="92"/>
    </row>
    <row r="38" spans="1:8" s="36" customFormat="1" ht="23.25" customHeight="1">
      <c r="A38" s="34"/>
      <c r="B38" s="68" t="s">
        <v>183</v>
      </c>
      <c r="C38" s="7" t="s">
        <v>181</v>
      </c>
      <c r="D38" s="50">
        <f t="shared" si="0"/>
        <v>81098</v>
      </c>
      <c r="E38" s="51">
        <v>81098</v>
      </c>
      <c r="F38" s="51"/>
      <c r="G38" s="51"/>
      <c r="H38" s="92"/>
    </row>
    <row r="39" spans="1:7" s="36" customFormat="1" ht="23.25" customHeight="1">
      <c r="A39" s="34"/>
      <c r="B39" s="68" t="s">
        <v>163</v>
      </c>
      <c r="C39" s="7" t="s">
        <v>164</v>
      </c>
      <c r="D39" s="50">
        <f t="shared" si="0"/>
        <v>1841567</v>
      </c>
      <c r="E39" s="51">
        <v>1841567</v>
      </c>
      <c r="F39" s="51"/>
      <c r="G39" s="51"/>
    </row>
    <row r="40" spans="1:7" s="148" customFormat="1" ht="23.25" customHeight="1">
      <c r="A40" s="144">
        <v>5</v>
      </c>
      <c r="B40" s="145" t="s">
        <v>92</v>
      </c>
      <c r="C40" s="146"/>
      <c r="D40" s="147">
        <f>SUM(D41:D43)</f>
        <v>2165201</v>
      </c>
      <c r="E40" s="147">
        <f>SUM(E41:E43)</f>
        <v>2165201</v>
      </c>
      <c r="F40" s="147">
        <f>SUM(F41:F43)</f>
        <v>0</v>
      </c>
      <c r="G40" s="147">
        <f>SUM(G41:G43)</f>
        <v>0</v>
      </c>
    </row>
    <row r="41" spans="1:7" s="36" customFormat="1" ht="23.25" customHeight="1">
      <c r="A41" s="37"/>
      <c r="B41" s="68" t="s">
        <v>130</v>
      </c>
      <c r="C41" s="7" t="s">
        <v>131</v>
      </c>
      <c r="D41" s="50">
        <f t="shared" si="0"/>
        <v>1332000</v>
      </c>
      <c r="E41" s="51">
        <v>1332000</v>
      </c>
      <c r="F41" s="51"/>
      <c r="G41" s="51"/>
    </row>
    <row r="42" spans="1:7" s="36" customFormat="1" ht="23.25" customHeight="1">
      <c r="A42" s="37"/>
      <c r="B42" s="68" t="s">
        <v>93</v>
      </c>
      <c r="C42" s="7" t="s">
        <v>23</v>
      </c>
      <c r="D42" s="50">
        <f t="shared" si="0"/>
        <v>833201</v>
      </c>
      <c r="E42" s="51">
        <v>833201</v>
      </c>
      <c r="F42" s="51"/>
      <c r="G42" s="51"/>
    </row>
    <row r="43" spans="1:7" s="36" customFormat="1" ht="23.25" customHeight="1">
      <c r="A43" s="37"/>
      <c r="B43" s="68" t="s">
        <v>94</v>
      </c>
      <c r="C43" s="7">
        <v>43</v>
      </c>
      <c r="D43" s="50">
        <f t="shared" si="0"/>
        <v>0</v>
      </c>
      <c r="E43" s="51"/>
      <c r="F43" s="51"/>
      <c r="G43" s="51"/>
    </row>
    <row r="44" spans="1:7" s="36" customFormat="1" ht="23.25" customHeight="1">
      <c r="A44" s="34">
        <v>6</v>
      </c>
      <c r="B44" s="70" t="s">
        <v>97</v>
      </c>
      <c r="C44" s="6"/>
      <c r="D44" s="50">
        <f t="shared" si="0"/>
        <v>13368081</v>
      </c>
      <c r="E44" s="50">
        <f>SUM(E45:E49)</f>
        <v>11825081</v>
      </c>
      <c r="F44" s="50">
        <f>SUM(F45:F49)</f>
        <v>20000</v>
      </c>
      <c r="G44" s="50">
        <f>SUM(G45:G49)</f>
        <v>1523000</v>
      </c>
    </row>
    <row r="45" spans="1:8" s="36" customFormat="1" ht="23.25" customHeight="1">
      <c r="A45" s="37"/>
      <c r="B45" s="68" t="s">
        <v>130</v>
      </c>
      <c r="C45" s="7" t="s">
        <v>131</v>
      </c>
      <c r="D45" s="50">
        <f t="shared" si="0"/>
        <v>4012498</v>
      </c>
      <c r="E45" s="51">
        <v>3970498</v>
      </c>
      <c r="F45" s="51">
        <v>20000</v>
      </c>
      <c r="G45" s="51">
        <v>22000</v>
      </c>
      <c r="H45" s="92"/>
    </row>
    <row r="46" spans="1:7" s="36" customFormat="1" ht="23.25" customHeight="1">
      <c r="A46" s="37"/>
      <c r="B46" s="68" t="s">
        <v>93</v>
      </c>
      <c r="C46" s="7" t="s">
        <v>23</v>
      </c>
      <c r="D46" s="50">
        <f t="shared" si="0"/>
        <v>9268074</v>
      </c>
      <c r="E46" s="51">
        <v>7773074</v>
      </c>
      <c r="F46" s="51"/>
      <c r="G46" s="51">
        <v>1495000</v>
      </c>
    </row>
    <row r="47" spans="1:7" s="36" customFormat="1" ht="23.25" customHeight="1">
      <c r="A47" s="37"/>
      <c r="B47" s="68" t="s">
        <v>96</v>
      </c>
      <c r="C47" s="7">
        <v>40</v>
      </c>
      <c r="D47" s="50">
        <f t="shared" si="0"/>
        <v>6000</v>
      </c>
      <c r="E47" s="51"/>
      <c r="F47" s="51"/>
      <c r="G47" s="51">
        <v>6000</v>
      </c>
    </row>
    <row r="48" spans="1:7" s="36" customFormat="1" ht="23.25" customHeight="1">
      <c r="A48" s="37"/>
      <c r="B48" s="68" t="s">
        <v>98</v>
      </c>
      <c r="C48" s="7">
        <v>42</v>
      </c>
      <c r="D48" s="50">
        <f t="shared" si="0"/>
        <v>81509</v>
      </c>
      <c r="E48" s="51">
        <v>81509</v>
      </c>
      <c r="F48" s="51"/>
      <c r="G48" s="51"/>
    </row>
    <row r="49" spans="1:7" s="36" customFormat="1" ht="23.25" customHeight="1">
      <c r="A49" s="37"/>
      <c r="B49" s="68" t="s">
        <v>163</v>
      </c>
      <c r="C49" s="7" t="s">
        <v>164</v>
      </c>
      <c r="D49" s="50">
        <f t="shared" si="0"/>
        <v>0</v>
      </c>
      <c r="E49" s="51"/>
      <c r="F49" s="51"/>
      <c r="G49" s="51"/>
    </row>
    <row r="50" spans="1:7" s="36" customFormat="1" ht="23.25" customHeight="1">
      <c r="A50" s="34">
        <v>7</v>
      </c>
      <c r="B50" s="70" t="s">
        <v>107</v>
      </c>
      <c r="C50" s="7"/>
      <c r="D50" s="50">
        <f t="shared" si="0"/>
        <v>9322300</v>
      </c>
      <c r="E50" s="50">
        <f>SUM(E51:E53)</f>
        <v>0</v>
      </c>
      <c r="F50" s="50">
        <f>SUM(F51:F53)</f>
        <v>70000</v>
      </c>
      <c r="G50" s="50">
        <f>SUM(G51:G54)</f>
        <v>9252300</v>
      </c>
    </row>
    <row r="51" spans="1:7" s="36" customFormat="1" ht="23.25" customHeight="1">
      <c r="A51" s="34"/>
      <c r="B51" s="72" t="s">
        <v>130</v>
      </c>
      <c r="C51" s="7" t="s">
        <v>135</v>
      </c>
      <c r="D51" s="50">
        <f t="shared" si="0"/>
        <v>300000</v>
      </c>
      <c r="E51" s="53"/>
      <c r="F51" s="53"/>
      <c r="G51" s="53">
        <v>300000</v>
      </c>
    </row>
    <row r="52" spans="1:7" s="36" customFormat="1" ht="23.25" customHeight="1">
      <c r="A52" s="34"/>
      <c r="B52" s="68" t="s">
        <v>93</v>
      </c>
      <c r="C52" s="7" t="s">
        <v>23</v>
      </c>
      <c r="D52" s="50">
        <f t="shared" si="0"/>
        <v>2070000</v>
      </c>
      <c r="E52" s="51"/>
      <c r="F52" s="51">
        <v>70000</v>
      </c>
      <c r="G52" s="51">
        <v>2000000</v>
      </c>
    </row>
    <row r="53" spans="1:7" s="36" customFormat="1" ht="23.25" customHeight="1">
      <c r="A53" s="34"/>
      <c r="B53" s="68" t="s">
        <v>108</v>
      </c>
      <c r="C53" s="7" t="s">
        <v>86</v>
      </c>
      <c r="D53" s="50">
        <f t="shared" si="0"/>
        <v>3800000</v>
      </c>
      <c r="E53" s="51"/>
      <c r="F53" s="51"/>
      <c r="G53" s="51">
        <v>3800000</v>
      </c>
    </row>
    <row r="54" spans="1:7" s="36" customFormat="1" ht="23.25" customHeight="1">
      <c r="A54" s="37"/>
      <c r="B54" s="68" t="s">
        <v>163</v>
      </c>
      <c r="C54" s="7" t="s">
        <v>164</v>
      </c>
      <c r="D54" s="50">
        <f>SUM(E54:G54)</f>
        <v>3152300</v>
      </c>
      <c r="E54" s="51"/>
      <c r="F54" s="51"/>
      <c r="G54" s="51">
        <v>3152300</v>
      </c>
    </row>
    <row r="55" spans="1:7" s="36" customFormat="1" ht="23.25" customHeight="1">
      <c r="A55" s="34">
        <v>8</v>
      </c>
      <c r="B55" s="70" t="s">
        <v>99</v>
      </c>
      <c r="C55" s="6"/>
      <c r="D55" s="50">
        <f t="shared" si="0"/>
        <v>5295460</v>
      </c>
      <c r="E55" s="50">
        <f>SUM(E56:E60)</f>
        <v>2650460</v>
      </c>
      <c r="F55" s="50">
        <f>SUM(F56:F60)</f>
        <v>50000</v>
      </c>
      <c r="G55" s="50">
        <f>SUM(G56:G60)</f>
        <v>2595000</v>
      </c>
    </row>
    <row r="56" spans="1:7" s="36" customFormat="1" ht="23.25" customHeight="1">
      <c r="A56" s="37"/>
      <c r="B56" s="68" t="s">
        <v>130</v>
      </c>
      <c r="C56" s="7" t="s">
        <v>131</v>
      </c>
      <c r="D56" s="50">
        <f t="shared" si="0"/>
        <v>3359800</v>
      </c>
      <c r="E56" s="53">
        <v>1415800</v>
      </c>
      <c r="F56" s="51"/>
      <c r="G56" s="51">
        <v>1944000</v>
      </c>
    </row>
    <row r="57" spans="1:7" s="36" customFormat="1" ht="23.25" customHeight="1">
      <c r="A57" s="35"/>
      <c r="B57" s="68" t="s">
        <v>93</v>
      </c>
      <c r="C57" s="7" t="s">
        <v>23</v>
      </c>
      <c r="D57" s="50">
        <f t="shared" si="0"/>
        <v>944274</v>
      </c>
      <c r="E57" s="51">
        <v>294274</v>
      </c>
      <c r="F57" s="56"/>
      <c r="G57" s="51">
        <v>650000</v>
      </c>
    </row>
    <row r="58" spans="1:7" s="36" customFormat="1" ht="23.25" customHeight="1">
      <c r="A58" s="35"/>
      <c r="B58" s="68" t="s">
        <v>122</v>
      </c>
      <c r="C58" s="7">
        <v>42</v>
      </c>
      <c r="D58" s="50">
        <f t="shared" si="0"/>
        <v>1000</v>
      </c>
      <c r="E58" s="35"/>
      <c r="F58" s="51"/>
      <c r="G58" s="51">
        <v>1000</v>
      </c>
    </row>
    <row r="59" spans="1:7" s="36" customFormat="1" ht="23.25" customHeight="1">
      <c r="A59" s="35"/>
      <c r="B59" s="68" t="s">
        <v>100</v>
      </c>
      <c r="C59" s="7">
        <v>45</v>
      </c>
      <c r="D59" s="50">
        <f t="shared" si="0"/>
        <v>990386</v>
      </c>
      <c r="E59" s="51">
        <v>940386</v>
      </c>
      <c r="F59" s="51">
        <v>50000</v>
      </c>
      <c r="G59" s="51"/>
    </row>
    <row r="60" spans="1:7" s="36" customFormat="1" ht="23.25" customHeight="1">
      <c r="A60" s="35"/>
      <c r="B60" s="68" t="s">
        <v>163</v>
      </c>
      <c r="C60" s="7" t="s">
        <v>164</v>
      </c>
      <c r="D60" s="50">
        <f t="shared" si="0"/>
        <v>0</v>
      </c>
      <c r="E60" s="51"/>
      <c r="F60" s="51"/>
      <c r="G60" s="51"/>
    </row>
    <row r="61" spans="1:7" s="36" customFormat="1" ht="23.25" customHeight="1">
      <c r="A61" s="34">
        <v>9</v>
      </c>
      <c r="B61" s="70" t="s">
        <v>137</v>
      </c>
      <c r="C61" s="6"/>
      <c r="D61" s="50">
        <f t="shared" si="0"/>
        <v>22199105</v>
      </c>
      <c r="E61" s="50">
        <f>SUM(E62:E64)</f>
        <v>0</v>
      </c>
      <c r="F61" s="50">
        <f>SUM(F62:F64)</f>
        <v>0</v>
      </c>
      <c r="G61" s="50">
        <f>SUM(G62:G64)</f>
        <v>22199105</v>
      </c>
    </row>
    <row r="62" spans="1:7" s="36" customFormat="1" ht="23.25" customHeight="1">
      <c r="A62" s="34"/>
      <c r="B62" s="68" t="s">
        <v>130</v>
      </c>
      <c r="C62" s="7" t="s">
        <v>131</v>
      </c>
      <c r="D62" s="50">
        <f t="shared" si="0"/>
        <v>2094000</v>
      </c>
      <c r="E62" s="53"/>
      <c r="F62" s="53"/>
      <c r="G62" s="51">
        <v>2094000</v>
      </c>
    </row>
    <row r="63" spans="1:7" s="36" customFormat="1" ht="23.25" customHeight="1">
      <c r="A63" s="35"/>
      <c r="B63" s="68" t="s">
        <v>93</v>
      </c>
      <c r="C63" s="7" t="s">
        <v>23</v>
      </c>
      <c r="D63" s="50">
        <f t="shared" si="0"/>
        <v>18892353</v>
      </c>
      <c r="E63" s="53"/>
      <c r="F63" s="53"/>
      <c r="G63" s="51">
        <v>18892353</v>
      </c>
    </row>
    <row r="64" spans="1:7" s="36" customFormat="1" ht="23.25" customHeight="1">
      <c r="A64" s="35"/>
      <c r="B64" s="68" t="s">
        <v>163</v>
      </c>
      <c r="C64" s="7" t="s">
        <v>164</v>
      </c>
      <c r="D64" s="50">
        <f t="shared" si="0"/>
        <v>1212752</v>
      </c>
      <c r="E64" s="53"/>
      <c r="F64" s="53"/>
      <c r="G64" s="51">
        <v>1212752</v>
      </c>
    </row>
    <row r="65" spans="1:7" s="36" customFormat="1" ht="23.25" customHeight="1">
      <c r="A65" s="34">
        <v>10</v>
      </c>
      <c r="B65" s="70" t="s">
        <v>104</v>
      </c>
      <c r="C65" s="6"/>
      <c r="D65" s="50">
        <f t="shared" si="0"/>
        <v>1730299</v>
      </c>
      <c r="E65" s="50">
        <f>SUM(E66:E69)</f>
        <v>465337</v>
      </c>
      <c r="F65" s="50">
        <f>SUM(F66:F69)</f>
        <v>0</v>
      </c>
      <c r="G65" s="50">
        <f>SUM(G66:G69)</f>
        <v>1264962</v>
      </c>
    </row>
    <row r="66" spans="1:7" s="36" customFormat="1" ht="23.25" customHeight="1">
      <c r="A66" s="34"/>
      <c r="B66" s="68" t="s">
        <v>136</v>
      </c>
      <c r="C66" s="7" t="s">
        <v>135</v>
      </c>
      <c r="D66" s="50">
        <f t="shared" si="0"/>
        <v>0</v>
      </c>
      <c r="E66" s="50"/>
      <c r="F66" s="50"/>
      <c r="G66" s="53"/>
    </row>
    <row r="67" spans="1:7" s="36" customFormat="1" ht="23.25" customHeight="1">
      <c r="A67" s="37"/>
      <c r="B67" s="68" t="s">
        <v>93</v>
      </c>
      <c r="C67" s="7" t="s">
        <v>23</v>
      </c>
      <c r="D67" s="50">
        <f t="shared" si="0"/>
        <v>670974</v>
      </c>
      <c r="E67" s="53">
        <v>156012</v>
      </c>
      <c r="F67" s="53"/>
      <c r="G67" s="51">
        <v>514962</v>
      </c>
    </row>
    <row r="68" spans="1:7" s="36" customFormat="1" ht="23.25" customHeight="1">
      <c r="A68" s="37"/>
      <c r="B68" s="68" t="s">
        <v>105</v>
      </c>
      <c r="C68" s="9" t="s">
        <v>118</v>
      </c>
      <c r="D68" s="50">
        <f t="shared" si="0"/>
        <v>1059325</v>
      </c>
      <c r="E68" s="53">
        <v>309325</v>
      </c>
      <c r="F68" s="53"/>
      <c r="G68" s="51">
        <v>750000</v>
      </c>
    </row>
    <row r="69" spans="1:7" s="36" customFormat="1" ht="23.25" customHeight="1">
      <c r="A69" s="37"/>
      <c r="B69" s="68" t="s">
        <v>163</v>
      </c>
      <c r="C69" s="7" t="s">
        <v>164</v>
      </c>
      <c r="D69" s="50">
        <f t="shared" si="0"/>
        <v>0</v>
      </c>
      <c r="E69" s="53"/>
      <c r="F69" s="53"/>
      <c r="G69" s="51"/>
    </row>
    <row r="70" spans="1:7" s="36" customFormat="1" ht="23.25" customHeight="1">
      <c r="A70" s="34">
        <v>11</v>
      </c>
      <c r="B70" s="70" t="s">
        <v>106</v>
      </c>
      <c r="C70" s="6"/>
      <c r="D70" s="50">
        <f t="shared" si="0"/>
        <v>1140000</v>
      </c>
      <c r="E70" s="50">
        <f>SUM(E71:E72)</f>
        <v>0</v>
      </c>
      <c r="F70" s="50">
        <f>SUM(F71:F72)</f>
        <v>0</v>
      </c>
      <c r="G70" s="50">
        <f>SUM(G71:G72)</f>
        <v>1140000</v>
      </c>
    </row>
    <row r="71" spans="1:7" s="36" customFormat="1" ht="23.25" customHeight="1">
      <c r="A71" s="37"/>
      <c r="B71" s="68" t="s">
        <v>130</v>
      </c>
      <c r="C71" s="7" t="s">
        <v>131</v>
      </c>
      <c r="D71" s="50">
        <f t="shared" si="0"/>
        <v>850000</v>
      </c>
      <c r="E71" s="51"/>
      <c r="F71" s="53"/>
      <c r="G71" s="51">
        <v>850000</v>
      </c>
    </row>
    <row r="72" spans="1:7" s="36" customFormat="1" ht="23.25" customHeight="1">
      <c r="A72" s="37"/>
      <c r="B72" s="68" t="s">
        <v>93</v>
      </c>
      <c r="C72" s="7" t="s">
        <v>23</v>
      </c>
      <c r="D72" s="50">
        <f t="shared" si="0"/>
        <v>290000</v>
      </c>
      <c r="E72" s="51"/>
      <c r="F72" s="53"/>
      <c r="G72" s="51">
        <v>290000</v>
      </c>
    </row>
    <row r="73" spans="1:7" s="36" customFormat="1" ht="23.25" customHeight="1">
      <c r="A73" s="149">
        <v>13</v>
      </c>
      <c r="B73" s="150" t="s">
        <v>161</v>
      </c>
      <c r="C73" s="151" t="s">
        <v>184</v>
      </c>
      <c r="D73" s="152">
        <f>SUM(E73:G73)</f>
        <v>390000</v>
      </c>
      <c r="E73" s="152"/>
      <c r="F73" s="152"/>
      <c r="G73" s="153">
        <v>390000</v>
      </c>
    </row>
    <row r="74" spans="1:7" s="36" customFormat="1" ht="23.25" customHeight="1">
      <c r="A74" s="154">
        <v>14</v>
      </c>
      <c r="B74" s="155" t="s">
        <v>182</v>
      </c>
      <c r="C74" s="156"/>
      <c r="D74" s="157">
        <f>G74+F74+E74</f>
        <v>10000</v>
      </c>
      <c r="E74" s="157"/>
      <c r="F74" s="157"/>
      <c r="G74" s="158">
        <f>SUM(G75:G77)</f>
        <v>10000</v>
      </c>
    </row>
    <row r="75" spans="1:7" ht="22.5" customHeight="1">
      <c r="A75" s="159"/>
      <c r="B75" s="163" t="s">
        <v>93</v>
      </c>
      <c r="C75" s="159" t="s">
        <v>23</v>
      </c>
      <c r="D75" s="157">
        <f>G75+F75+E75</f>
        <v>10000</v>
      </c>
      <c r="E75" s="160"/>
      <c r="F75" s="160"/>
      <c r="G75" s="161">
        <v>10000</v>
      </c>
    </row>
    <row r="76" spans="1:7" ht="28.5" customHeight="1">
      <c r="A76" s="159"/>
      <c r="B76" s="162"/>
      <c r="C76" s="159"/>
      <c r="D76" s="157"/>
      <c r="E76" s="160"/>
      <c r="F76" s="160"/>
      <c r="G76" s="160"/>
    </row>
    <row r="77" spans="1:7" ht="12.75" customHeight="1">
      <c r="A77" s="159"/>
      <c r="B77" s="159"/>
      <c r="C77" s="159"/>
      <c r="D77" s="159"/>
      <c r="E77" s="160"/>
      <c r="F77" s="160"/>
      <c r="G77" s="160"/>
    </row>
    <row r="78" spans="4:7" ht="12.75" customHeight="1">
      <c r="D78" s="3"/>
      <c r="E78" s="3"/>
      <c r="F78" s="3"/>
      <c r="G78" s="3"/>
    </row>
    <row r="79" spans="4:7" ht="12.75" customHeight="1">
      <c r="D79" s="3"/>
      <c r="E79" s="3"/>
      <c r="F79" s="3"/>
      <c r="G79" s="3"/>
    </row>
    <row r="80" ht="12.75" customHeight="1" thickBot="1"/>
    <row r="81" spans="2:7" ht="21" customHeight="1">
      <c r="B81" s="96" t="s">
        <v>21</v>
      </c>
      <c r="C81" s="97" t="s">
        <v>14</v>
      </c>
      <c r="D81" s="54">
        <f>SUM(D82:D88)</f>
        <v>122207137</v>
      </c>
      <c r="E81" s="54">
        <f>SUM(E82:E88)</f>
        <v>78675770</v>
      </c>
      <c r="F81" s="54">
        <f>SUM(F82:F88)</f>
        <v>793000</v>
      </c>
      <c r="G81" s="65">
        <f>SUM(G82:G88)</f>
        <v>42738367</v>
      </c>
    </row>
    <row r="82" spans="2:7" ht="16.5" customHeight="1">
      <c r="B82" s="98" t="s">
        <v>133</v>
      </c>
      <c r="C82" s="93" t="s">
        <v>131</v>
      </c>
      <c r="D82" s="55">
        <f>SUM(E82:G82)</f>
        <v>63644840</v>
      </c>
      <c r="E82" s="55">
        <f>E23+E28+E32+E35+E41+E45+E51+E56+E62+E66+E71</f>
        <v>57155840</v>
      </c>
      <c r="F82" s="55">
        <f>F23+F28+F32+F35+F41+F45+F51+F56+F62+F66+F71</f>
        <v>523000</v>
      </c>
      <c r="G82" s="66">
        <f>G23+G28+G32+G35+G41+G45+G51+G56+G62+G66+G71</f>
        <v>5966000</v>
      </c>
    </row>
    <row r="83" spans="2:8" ht="18" customHeight="1">
      <c r="B83" s="98" t="s">
        <v>22</v>
      </c>
      <c r="C83" s="93" t="s">
        <v>134</v>
      </c>
      <c r="D83" s="55">
        <f aca="true" t="shared" si="1" ref="D83:D88">SUM(E83:G83)</f>
        <v>44604891</v>
      </c>
      <c r="E83" s="55">
        <f>E24+E29+E33+E36+E42+E46+E52+E57+E63+E67+E72+E75</f>
        <v>17959576</v>
      </c>
      <c r="F83" s="55">
        <f>F24+F29+F33+F36+F42+F46+F52+F57+F63+F67+F72+F75</f>
        <v>220000</v>
      </c>
      <c r="G83" s="55">
        <f>G24+G29+G33+G36+G42+G46+G52+G57+G63+G67+G72+G75</f>
        <v>26425315</v>
      </c>
      <c r="H83" s="3"/>
    </row>
    <row r="84" spans="2:7" ht="18" customHeight="1">
      <c r="B84" s="98" t="s">
        <v>165</v>
      </c>
      <c r="C84" s="94" t="s">
        <v>81</v>
      </c>
      <c r="D84" s="55">
        <f t="shared" si="1"/>
        <v>312469</v>
      </c>
      <c r="E84" s="55">
        <f>E47+E37</f>
        <v>306469</v>
      </c>
      <c r="F84" s="55">
        <f>F47+F37</f>
        <v>0</v>
      </c>
      <c r="G84" s="55">
        <f>G47+G37</f>
        <v>6000</v>
      </c>
    </row>
    <row r="85" spans="2:7" ht="18.75" customHeight="1">
      <c r="B85" s="98" t="s">
        <v>144</v>
      </c>
      <c r="C85" s="94" t="s">
        <v>142</v>
      </c>
      <c r="D85" s="55">
        <f>SUM(E85:G85)</f>
        <v>117509</v>
      </c>
      <c r="E85" s="55">
        <f>E25+E48+E58+E30</f>
        <v>81509</v>
      </c>
      <c r="F85" s="55">
        <f>F25+F48+F58+F30</f>
        <v>0</v>
      </c>
      <c r="G85" s="55">
        <f>G25+G48+G58+G30</f>
        <v>36000</v>
      </c>
    </row>
    <row r="86" spans="2:7" ht="18" customHeight="1">
      <c r="B86" s="99" t="s">
        <v>24</v>
      </c>
      <c r="C86" s="93" t="s">
        <v>132</v>
      </c>
      <c r="D86" s="55">
        <f t="shared" si="1"/>
        <v>5930809</v>
      </c>
      <c r="E86" s="55">
        <f>E43+E53+E59+E68+E38</f>
        <v>1330809</v>
      </c>
      <c r="F86" s="55">
        <f>F43+F53+F59+F68+F38</f>
        <v>50000</v>
      </c>
      <c r="G86" s="55">
        <f>G43+G53+G59+G68+G38</f>
        <v>4550000</v>
      </c>
    </row>
    <row r="87" spans="2:7" ht="18" customHeight="1">
      <c r="B87" s="98" t="s">
        <v>25</v>
      </c>
      <c r="C87" s="93" t="s">
        <v>26</v>
      </c>
      <c r="D87" s="55">
        <f t="shared" si="1"/>
        <v>7206619</v>
      </c>
      <c r="E87" s="95">
        <f>E26+E39+E49+E60+E64+E69</f>
        <v>1841567</v>
      </c>
      <c r="F87" s="95">
        <f>F26+F39+F49+F60+F64+F69</f>
        <v>0</v>
      </c>
      <c r="G87" s="67">
        <f>G26+G39+G49+G60+G64+G69+G54</f>
        <v>5365052</v>
      </c>
    </row>
    <row r="88" spans="2:7" ht="15.75" customHeight="1" thickBot="1">
      <c r="B88" s="100" t="s">
        <v>148</v>
      </c>
      <c r="C88" s="101" t="s">
        <v>127</v>
      </c>
      <c r="D88" s="61">
        <f t="shared" si="1"/>
        <v>390000</v>
      </c>
      <c r="E88" s="61">
        <f>E73+E76</f>
        <v>0</v>
      </c>
      <c r="F88" s="61">
        <f>F73+F76</f>
        <v>0</v>
      </c>
      <c r="G88" s="61">
        <f>G73+G76</f>
        <v>390000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</sheetData>
  <sheetProtection/>
  <mergeCells count="3">
    <mergeCell ref="A15:A20"/>
    <mergeCell ref="B15:B20"/>
    <mergeCell ref="C15:C20"/>
  </mergeCells>
  <printOptions/>
  <pageMargins left="0.35433070866141736" right="0" top="0.5118110236220472" bottom="0.7874015748031497" header="0.275590551181102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2022-03-22T15:12:28Z</cp:lastPrinted>
  <dcterms:created xsi:type="dcterms:W3CDTF">2007-11-26T08:46:19Z</dcterms:created>
  <dcterms:modified xsi:type="dcterms:W3CDTF">2022-03-23T08:06:13Z</dcterms:modified>
  <cp:category/>
  <cp:version/>
  <cp:contentType/>
  <cp:contentStatus/>
</cp:coreProperties>
</file>